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8_{961EADD9-7A9D-455E-ADAD-54C943410D9E}" xr6:coauthVersionLast="47" xr6:coauthVersionMax="47" xr10:uidLastSave="{00000000-0000-0000-0000-000000000000}"/>
  <bookViews>
    <workbookView xWindow="-110" yWindow="-110" windowWidth="19420" windowHeight="10300" firstSheet="17" activeTab="21" xr2:uid="{00000000-000D-0000-FFFF-FFFF00000000}"/>
  </bookViews>
  <sheets>
    <sheet name="DIV A" sheetId="6" r:id="rId1"/>
    <sheet name="DIV B" sheetId="7" r:id="rId2"/>
    <sheet name="DIV C" sheetId="8" r:id="rId3"/>
    <sheet name="DIV D" sheetId="9" r:id="rId4"/>
    <sheet name="ALL DIVS" sheetId="10" r:id="rId5"/>
    <sheet name="Sheet1" sheetId="1" r:id="rId6"/>
    <sheet name="Sheet2" sheetId="2" r:id="rId7"/>
    <sheet name="Sheet3" sheetId="3" r:id="rId8"/>
    <sheet name="SORT DATA" sheetId="11" r:id="rId9"/>
    <sheet name="Flash Fill" sheetId="12" r:id="rId10"/>
    <sheet name="FORMATTING" sheetId="13" r:id="rId11"/>
    <sheet name="Custom Format" sheetId="23" r:id="rId12"/>
    <sheet name="Conditional Formatting" sheetId="14" r:id="rId13"/>
    <sheet name="SORT DATA 2" sheetId="15" r:id="rId14"/>
    <sheet name="Data Validation" sheetId="16" r:id="rId15"/>
    <sheet name="Invalid data" sheetId="17" r:id="rId16"/>
    <sheet name="Formulas" sheetId="18" r:id="rId17"/>
    <sheet name="If statements" sheetId="19" r:id="rId18"/>
    <sheet name="LOOKUP" sheetId="20" r:id="rId19"/>
    <sheet name="Company Forecast" sheetId="21" r:id="rId20"/>
    <sheet name="CEI Sales" sheetId="22" r:id="rId21"/>
    <sheet name="Group" sheetId="27" r:id="rId22"/>
    <sheet name="Help Desk" sheetId="24" r:id="rId23"/>
    <sheet name="HOURS" sheetId="25" r:id="rId24"/>
    <sheet name="Sheet4" sheetId="26" r:id="rId2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4" i="27" l="1"/>
  <c r="Q5" i="27"/>
  <c r="Q6" i="27"/>
  <c r="Q7" i="27"/>
  <c r="Q8" i="27"/>
  <c r="Q9" i="27"/>
  <c r="Q10" i="27"/>
  <c r="Q11" i="27"/>
  <c r="R11" i="27"/>
  <c r="M9" i="27"/>
  <c r="B11" i="27"/>
  <c r="P10" i="27"/>
  <c r="O10" i="27"/>
  <c r="N10" i="27"/>
  <c r="L10" i="27"/>
  <c r="K10" i="27"/>
  <c r="J10" i="27"/>
  <c r="M10" i="27" s="1"/>
  <c r="H10" i="27"/>
  <c r="G10" i="27"/>
  <c r="F10" i="27"/>
  <c r="I10" i="27" s="1"/>
  <c r="D10" i="27"/>
  <c r="C10" i="27"/>
  <c r="E10" i="27" s="1"/>
  <c r="P9" i="27"/>
  <c r="O9" i="27"/>
  <c r="N9" i="27"/>
  <c r="L9" i="27"/>
  <c r="K9" i="27"/>
  <c r="J9" i="27"/>
  <c r="H9" i="27"/>
  <c r="G9" i="27"/>
  <c r="F9" i="27"/>
  <c r="I9" i="27" s="1"/>
  <c r="D9" i="27"/>
  <c r="C9" i="27"/>
  <c r="E9" i="27" s="1"/>
  <c r="P8" i="27"/>
  <c r="O8" i="27"/>
  <c r="N8" i="27"/>
  <c r="L8" i="27"/>
  <c r="K8" i="27"/>
  <c r="J8" i="27"/>
  <c r="M8" i="27" s="1"/>
  <c r="H8" i="27"/>
  <c r="G8" i="27"/>
  <c r="F8" i="27"/>
  <c r="D8" i="27"/>
  <c r="C8" i="27"/>
  <c r="E8" i="27" s="1"/>
  <c r="P7" i="27"/>
  <c r="O7" i="27"/>
  <c r="N7" i="27"/>
  <c r="L7" i="27"/>
  <c r="K7" i="27"/>
  <c r="J7" i="27"/>
  <c r="M7" i="27" s="1"/>
  <c r="H7" i="27"/>
  <c r="G7" i="27"/>
  <c r="F7" i="27"/>
  <c r="D7" i="27"/>
  <c r="C7" i="27"/>
  <c r="E7" i="27" s="1"/>
  <c r="P6" i="27"/>
  <c r="O6" i="27"/>
  <c r="N6" i="27"/>
  <c r="L6" i="27"/>
  <c r="K6" i="27"/>
  <c r="J6" i="27"/>
  <c r="M6" i="27" s="1"/>
  <c r="H6" i="27"/>
  <c r="G6" i="27"/>
  <c r="F6" i="27"/>
  <c r="I6" i="27" s="1"/>
  <c r="D6" i="27"/>
  <c r="C6" i="27"/>
  <c r="N5" i="27"/>
  <c r="L5" i="27"/>
  <c r="K5" i="27"/>
  <c r="J5" i="27"/>
  <c r="M5" i="27" s="1"/>
  <c r="H5" i="27"/>
  <c r="G5" i="27"/>
  <c r="F5" i="27"/>
  <c r="I5" i="27" s="1"/>
  <c r="D5" i="27"/>
  <c r="C5" i="27"/>
  <c r="N4" i="27"/>
  <c r="L4" i="27"/>
  <c r="K4" i="27"/>
  <c r="J4" i="27"/>
  <c r="M4" i="27" s="1"/>
  <c r="H4" i="27"/>
  <c r="G4" i="27"/>
  <c r="F4" i="27"/>
  <c r="D4" i="27"/>
  <c r="C4" i="27"/>
  <c r="E4" i="27" s="1"/>
  <c r="C10" i="8"/>
  <c r="B10" i="8"/>
  <c r="D9" i="8"/>
  <c r="D8" i="8"/>
  <c r="D7" i="8"/>
  <c r="D6" i="8"/>
  <c r="D10" i="8" s="1"/>
  <c r="C10" i="7"/>
  <c r="B10" i="7"/>
  <c r="D9" i="7"/>
  <c r="D8" i="7"/>
  <c r="D7" i="7"/>
  <c r="D6" i="7"/>
  <c r="D10" i="7" s="1"/>
  <c r="G5" i="25"/>
  <c r="G6" i="25"/>
  <c r="G7" i="25"/>
  <c r="G8" i="25"/>
  <c r="G9" i="25"/>
  <c r="G10" i="25"/>
  <c r="G11" i="25"/>
  <c r="B12" i="25"/>
  <c r="C12" i="25"/>
  <c r="D12" i="25"/>
  <c r="E12" i="25"/>
  <c r="F12" i="25"/>
  <c r="I7" i="27" l="1"/>
  <c r="I4" i="27"/>
  <c r="I8" i="27"/>
  <c r="E5" i="27"/>
  <c r="E6" i="27"/>
  <c r="R6" i="27" s="1"/>
  <c r="H11" i="27"/>
  <c r="P11" i="27"/>
  <c r="K11" i="27"/>
  <c r="R7" i="27"/>
  <c r="L11" i="27"/>
  <c r="R10" i="27"/>
  <c r="C11" i="27"/>
  <c r="N11" i="27"/>
  <c r="R4" i="27"/>
  <c r="R5" i="27"/>
  <c r="R8" i="27"/>
  <c r="D11" i="27"/>
  <c r="F11" i="27"/>
  <c r="G11" i="27"/>
  <c r="O11" i="27"/>
  <c r="R9" i="27"/>
  <c r="J11" i="27"/>
  <c r="B10" i="6"/>
  <c r="C10" i="6"/>
  <c r="M11" i="27" l="1"/>
  <c r="I11" i="27"/>
  <c r="E11" i="27"/>
  <c r="B11" i="22"/>
  <c r="M10" i="22"/>
  <c r="L10" i="22"/>
  <c r="K10" i="22"/>
  <c r="J10" i="22"/>
  <c r="I10" i="22"/>
  <c r="H10" i="22"/>
  <c r="G10" i="22"/>
  <c r="F10" i="22"/>
  <c r="E10" i="22"/>
  <c r="D10" i="22"/>
  <c r="C10" i="22"/>
  <c r="M9" i="22"/>
  <c r="L9" i="22"/>
  <c r="K9" i="22"/>
  <c r="J9" i="22"/>
  <c r="I9" i="22"/>
  <c r="H9" i="22"/>
  <c r="G9" i="22"/>
  <c r="F9" i="22"/>
  <c r="E9" i="22"/>
  <c r="D9" i="22"/>
  <c r="C9" i="22"/>
  <c r="M8" i="22"/>
  <c r="L8" i="22"/>
  <c r="K8" i="22"/>
  <c r="J8" i="22"/>
  <c r="I8" i="22"/>
  <c r="H8" i="22"/>
  <c r="G8" i="22"/>
  <c r="F8" i="22"/>
  <c r="E8" i="22"/>
  <c r="D8" i="22"/>
  <c r="C8" i="22"/>
  <c r="M7" i="22"/>
  <c r="L7" i="22"/>
  <c r="K7" i="22"/>
  <c r="J7" i="22"/>
  <c r="I7" i="22"/>
  <c r="H7" i="22"/>
  <c r="G7" i="22"/>
  <c r="F7" i="22"/>
  <c r="E7" i="22"/>
  <c r="D7" i="22"/>
  <c r="C7" i="22"/>
  <c r="M6" i="22"/>
  <c r="L6" i="22"/>
  <c r="K6" i="22"/>
  <c r="J6" i="22"/>
  <c r="I6" i="22"/>
  <c r="H6" i="22"/>
  <c r="G6" i="22"/>
  <c r="F6" i="22"/>
  <c r="E6" i="22"/>
  <c r="D6" i="22"/>
  <c r="C6" i="22"/>
  <c r="K5" i="22"/>
  <c r="J5" i="22"/>
  <c r="I5" i="22"/>
  <c r="H5" i="22"/>
  <c r="G5" i="22"/>
  <c r="F5" i="22"/>
  <c r="E5" i="22"/>
  <c r="D5" i="22"/>
  <c r="C5" i="22"/>
  <c r="K4" i="22"/>
  <c r="J4" i="22"/>
  <c r="I4" i="22"/>
  <c r="H4" i="22"/>
  <c r="G4" i="22"/>
  <c r="F4" i="22"/>
  <c r="E4" i="22"/>
  <c r="D4" i="22"/>
  <c r="C4" i="22"/>
  <c r="G11" i="22" l="1"/>
  <c r="K11" i="22"/>
  <c r="D11" i="22"/>
  <c r="H11" i="22"/>
  <c r="N5" i="22"/>
  <c r="N7" i="22"/>
  <c r="I11" i="22"/>
  <c r="N6" i="22"/>
  <c r="C11" i="22"/>
  <c r="F11" i="22"/>
  <c r="J11" i="22"/>
  <c r="L11" i="22"/>
  <c r="N9" i="22"/>
  <c r="E11" i="22"/>
  <c r="N10" i="22"/>
  <c r="M11" i="22"/>
  <c r="N8" i="22"/>
  <c r="N4" i="22"/>
  <c r="O10" i="21"/>
  <c r="M12" i="21"/>
  <c r="N12" i="21" s="1"/>
  <c r="M11" i="21"/>
  <c r="O11" i="21" s="1"/>
  <c r="M10" i="21"/>
  <c r="N10" i="21" s="1"/>
  <c r="M9" i="21"/>
  <c r="N9" i="21" s="1"/>
  <c r="M8" i="21"/>
  <c r="N8" i="21" s="1"/>
  <c r="N11" i="22" l="1"/>
  <c r="N11" i="21"/>
  <c r="O8" i="21"/>
  <c r="O9" i="21"/>
  <c r="O12" i="21"/>
  <c r="N13" i="21"/>
  <c r="C9" i="21"/>
  <c r="E57" i="20" l="1"/>
  <c r="E56" i="20"/>
  <c r="E55" i="20"/>
  <c r="E54" i="20"/>
  <c r="E53" i="20"/>
  <c r="E52" i="20"/>
  <c r="E51" i="20"/>
  <c r="F7" i="18" l="1"/>
  <c r="F8" i="18"/>
  <c r="F9" i="18"/>
  <c r="E25" i="18"/>
  <c r="D25" i="18"/>
  <c r="C25" i="18"/>
  <c r="B25" i="18"/>
  <c r="F24" i="18"/>
  <c r="F23" i="18"/>
  <c r="F22" i="18"/>
  <c r="F21" i="18"/>
  <c r="E20" i="18"/>
  <c r="D20" i="18"/>
  <c r="C20" i="18"/>
  <c r="B20" i="18"/>
  <c r="F19" i="18"/>
  <c r="F18" i="18"/>
  <c r="F17" i="18"/>
  <c r="F16" i="18"/>
  <c r="E15" i="18"/>
  <c r="D15" i="18"/>
  <c r="C15" i="18"/>
  <c r="B15" i="18"/>
  <c r="F14" i="18"/>
  <c r="F13" i="18"/>
  <c r="F12" i="18"/>
  <c r="F11" i="18"/>
  <c r="E10" i="18"/>
  <c r="D10" i="18"/>
  <c r="C10" i="18"/>
  <c r="B10" i="18"/>
  <c r="F6" i="18"/>
  <c r="F15" i="18" l="1"/>
  <c r="F25" i="18"/>
  <c r="F10" i="18"/>
  <c r="F20" i="18"/>
  <c r="K98" i="15"/>
  <c r="K97" i="15"/>
  <c r="K96" i="15"/>
  <c r="K95" i="15"/>
  <c r="K94" i="15"/>
  <c r="K93" i="15"/>
  <c r="K92" i="15"/>
  <c r="K91" i="15"/>
  <c r="K90" i="15"/>
  <c r="K89" i="15"/>
  <c r="K88" i="15"/>
  <c r="K87" i="15"/>
  <c r="K86" i="15"/>
  <c r="K85" i="15"/>
  <c r="K84" i="15"/>
  <c r="K83" i="15"/>
  <c r="K82" i="15"/>
  <c r="K81" i="15"/>
  <c r="K80" i="15"/>
  <c r="K79" i="15"/>
  <c r="K78" i="15"/>
  <c r="K77" i="15"/>
  <c r="K76" i="15"/>
  <c r="K75" i="15"/>
  <c r="K74" i="15"/>
  <c r="K73" i="15"/>
  <c r="K72" i="15"/>
  <c r="K71" i="15"/>
  <c r="K70" i="15"/>
  <c r="K69" i="15"/>
  <c r="K68" i="15"/>
  <c r="K67" i="15"/>
  <c r="K66" i="15"/>
  <c r="K65" i="15"/>
  <c r="K64" i="15"/>
  <c r="K63" i="15"/>
  <c r="K62" i="15"/>
  <c r="K61" i="15"/>
  <c r="K60" i="15"/>
  <c r="K59" i="15"/>
  <c r="K58" i="15"/>
  <c r="K57" i="15"/>
  <c r="K56" i="15"/>
  <c r="K55" i="15"/>
  <c r="K54" i="15"/>
  <c r="K53" i="15"/>
  <c r="K52" i="15"/>
  <c r="K51" i="15"/>
  <c r="K50" i="15"/>
  <c r="K49" i="15"/>
  <c r="K48" i="15"/>
  <c r="K47" i="15"/>
  <c r="K46" i="15"/>
  <c r="K45" i="15"/>
  <c r="K44" i="15"/>
  <c r="K43" i="15"/>
  <c r="K42" i="15"/>
  <c r="K41" i="15"/>
  <c r="K40" i="15"/>
  <c r="K39" i="15"/>
  <c r="K38" i="15"/>
  <c r="K37" i="15"/>
  <c r="K36" i="15"/>
  <c r="K35" i="15"/>
  <c r="K34" i="15"/>
  <c r="K33" i="15"/>
  <c r="K32" i="15"/>
  <c r="K31" i="15"/>
  <c r="K30" i="15"/>
  <c r="K29" i="15"/>
  <c r="K28" i="15"/>
  <c r="K27" i="15"/>
  <c r="K26" i="15"/>
  <c r="K25" i="15"/>
  <c r="K24" i="15"/>
  <c r="K23" i="15"/>
  <c r="K22" i="15"/>
  <c r="K21" i="15"/>
  <c r="K20" i="15"/>
  <c r="K19" i="15"/>
  <c r="K18" i="15"/>
  <c r="K17" i="15"/>
  <c r="K16" i="15"/>
  <c r="K15" i="15"/>
  <c r="K14" i="15"/>
  <c r="K13" i="15"/>
  <c r="K12" i="15"/>
  <c r="K11" i="15"/>
  <c r="K10" i="15"/>
  <c r="K9" i="15"/>
  <c r="K8" i="15"/>
  <c r="K7" i="15"/>
  <c r="K6" i="15"/>
  <c r="K5" i="15"/>
  <c r="G2" i="15"/>
  <c r="F81" i="13" l="1"/>
  <c r="F80" i="13"/>
  <c r="G80" i="13" s="1"/>
  <c r="H80" i="13" s="1"/>
  <c r="F79" i="13"/>
  <c r="G79" i="13" s="1"/>
  <c r="F78" i="13"/>
  <c r="F77" i="13"/>
  <c r="G77" i="13" s="1"/>
  <c r="H77" i="13" s="1"/>
  <c r="F76" i="13"/>
  <c r="G76" i="13" s="1"/>
  <c r="H76" i="13" s="1"/>
  <c r="F75" i="13"/>
  <c r="F74" i="13"/>
  <c r="F73" i="13"/>
  <c r="G73" i="13" s="1"/>
  <c r="H73" i="13" s="1"/>
  <c r="F72" i="13"/>
  <c r="G72" i="13" s="1"/>
  <c r="H72" i="13" s="1"/>
  <c r="F71" i="13"/>
  <c r="G71" i="13" s="1"/>
  <c r="F45" i="13"/>
  <c r="G45" i="13" s="1"/>
  <c r="F44" i="13"/>
  <c r="G44" i="13" s="1"/>
  <c r="F43" i="13"/>
  <c r="G43" i="13" s="1"/>
  <c r="H43" i="13" s="1"/>
  <c r="F42" i="13"/>
  <c r="G42" i="13" s="1"/>
  <c r="H42" i="13" s="1"/>
  <c r="F41" i="13"/>
  <c r="G41" i="13" s="1"/>
  <c r="F40" i="13"/>
  <c r="G40" i="13" s="1"/>
  <c r="F39" i="13"/>
  <c r="G39" i="13" s="1"/>
  <c r="H39" i="13" s="1"/>
  <c r="F38" i="13"/>
  <c r="G38" i="13" s="1"/>
  <c r="H38" i="13" s="1"/>
  <c r="F37" i="13"/>
  <c r="G37" i="13" s="1"/>
  <c r="F36" i="13"/>
  <c r="F35" i="13"/>
  <c r="G35" i="13" s="1"/>
  <c r="H35" i="13" s="1"/>
  <c r="G6" i="13"/>
  <c r="F7" i="13"/>
  <c r="G7" i="13" s="1"/>
  <c r="F8" i="13"/>
  <c r="G8" i="13" s="1"/>
  <c r="H8" i="13" s="1"/>
  <c r="F9" i="13"/>
  <c r="G9" i="13" s="1"/>
  <c r="H9" i="13" s="1"/>
  <c r="F10" i="13"/>
  <c r="G10" i="13" s="1"/>
  <c r="F11" i="13"/>
  <c r="G11" i="13" s="1"/>
  <c r="F12" i="13"/>
  <c r="G12" i="13" s="1"/>
  <c r="H12" i="13" s="1"/>
  <c r="F13" i="13"/>
  <c r="F14" i="13"/>
  <c r="F15" i="13"/>
  <c r="G15" i="13" s="1"/>
  <c r="F16" i="13"/>
  <c r="G16" i="13" s="1"/>
  <c r="H16" i="13" s="1"/>
  <c r="F6" i="13"/>
  <c r="H6" i="13" l="1"/>
  <c r="H10" i="13"/>
  <c r="G14" i="13"/>
  <c r="H14" i="13" s="1"/>
  <c r="G13" i="13"/>
  <c r="H13" i="13" s="1"/>
  <c r="H15" i="13"/>
  <c r="H11" i="13"/>
  <c r="H7" i="13"/>
  <c r="H40" i="13"/>
  <c r="G75" i="13"/>
  <c r="H75" i="13" s="1"/>
  <c r="H44" i="13"/>
  <c r="G36" i="13"/>
  <c r="H36" i="13" s="1"/>
  <c r="H71" i="13"/>
  <c r="H79" i="13"/>
  <c r="G81" i="13"/>
  <c r="H81" i="13" s="1"/>
  <c r="G74" i="13"/>
  <c r="H74" i="13" s="1"/>
  <c r="G78" i="13"/>
  <c r="H78" i="13" s="1"/>
  <c r="H37" i="13"/>
  <c r="H41" i="13"/>
  <c r="H45" i="13"/>
  <c r="K98" i="11"/>
  <c r="K97" i="11"/>
  <c r="K96" i="11"/>
  <c r="K95" i="11"/>
  <c r="K94" i="11"/>
  <c r="K93" i="11"/>
  <c r="K92" i="11"/>
  <c r="K91" i="11"/>
  <c r="K90" i="11"/>
  <c r="K89" i="11"/>
  <c r="K88" i="11"/>
  <c r="K87" i="11"/>
  <c r="K86" i="11"/>
  <c r="K85" i="11"/>
  <c r="K84" i="11"/>
  <c r="K83" i="11"/>
  <c r="K82" i="11"/>
  <c r="K81" i="11"/>
  <c r="K80" i="11"/>
  <c r="K79" i="11"/>
  <c r="K78" i="11"/>
  <c r="K77" i="11"/>
  <c r="K76" i="11"/>
  <c r="K75" i="11"/>
  <c r="K74" i="11"/>
  <c r="K73" i="11"/>
  <c r="K72" i="11"/>
  <c r="K71" i="11"/>
  <c r="K70" i="11"/>
  <c r="K69" i="11"/>
  <c r="K68" i="11"/>
  <c r="K67" i="11"/>
  <c r="K66" i="11"/>
  <c r="K65" i="11"/>
  <c r="K64" i="11"/>
  <c r="K63" i="11"/>
  <c r="K62" i="11"/>
  <c r="K61" i="11"/>
  <c r="K60" i="11"/>
  <c r="K59" i="11"/>
  <c r="K58" i="11"/>
  <c r="K57" i="11"/>
  <c r="K56" i="11"/>
  <c r="K55" i="11"/>
  <c r="K54" i="11"/>
  <c r="K53" i="11"/>
  <c r="K52" i="11"/>
  <c r="K51" i="11"/>
  <c r="K50" i="11"/>
  <c r="K49" i="11"/>
  <c r="K48" i="11"/>
  <c r="K47" i="11"/>
  <c r="K46" i="11"/>
  <c r="K45" i="11"/>
  <c r="K44" i="11"/>
  <c r="K43" i="11"/>
  <c r="K42" i="11"/>
  <c r="K41" i="11"/>
  <c r="K40" i="11"/>
  <c r="K39" i="11"/>
  <c r="K38" i="11"/>
  <c r="K37" i="11"/>
  <c r="K36" i="11"/>
  <c r="K35" i="11"/>
  <c r="K34" i="11"/>
  <c r="K33" i="11"/>
  <c r="K32" i="11"/>
  <c r="K31" i="11"/>
  <c r="K30" i="11"/>
  <c r="K29" i="11"/>
  <c r="K28" i="11"/>
  <c r="K27" i="11"/>
  <c r="K26" i="11"/>
  <c r="K25" i="11"/>
  <c r="K24" i="11"/>
  <c r="K23" i="11"/>
  <c r="K22" i="11"/>
  <c r="K21" i="11"/>
  <c r="K20" i="11"/>
  <c r="K19" i="11"/>
  <c r="K18" i="11"/>
  <c r="K17" i="11"/>
  <c r="K16" i="11"/>
  <c r="K15" i="11"/>
  <c r="K14" i="11"/>
  <c r="K13" i="11"/>
  <c r="K12" i="11"/>
  <c r="K11" i="11"/>
  <c r="K10" i="11"/>
  <c r="K9" i="11"/>
  <c r="K8" i="11"/>
  <c r="K7" i="11"/>
  <c r="K6" i="11"/>
  <c r="K5" i="11"/>
  <c r="G2" i="11"/>
  <c r="D9" i="9" l="1"/>
  <c r="D8" i="9"/>
  <c r="D7" i="9"/>
  <c r="D6" i="9"/>
  <c r="D9" i="6"/>
  <c r="D8" i="6"/>
  <c r="D7" i="6"/>
  <c r="D6" i="6"/>
  <c r="D10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Student</author>
  </authors>
  <commentList>
    <comment ref="B9" authorId="0" shapeId="0" xr:uid="{00000000-0006-0000-1000-000001000000}">
      <text>
        <r>
          <rPr>
            <b/>
            <sz val="9"/>
            <color indexed="81"/>
            <rFont val="Tahoma"/>
            <family val="2"/>
          </rPr>
          <t>Student:</t>
        </r>
        <r>
          <rPr>
            <sz val="9"/>
            <color indexed="81"/>
            <rFont val="Tahoma"/>
            <family val="2"/>
          </rPr>
          <t xml:space="preserve">
Flood in March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 satisfied Microsoft Office user</author>
  </authors>
  <commentList>
    <comment ref="M8" authorId="0" shapeId="0" xr:uid="{00000000-0006-0000-1300-000001000000}">
      <text>
        <r>
          <rPr>
            <sz val="9"/>
            <color indexed="81"/>
            <rFont val="Tahoma"/>
            <family val="2"/>
          </rPr>
          <t>The high sales are due to a territory reassignment.</t>
        </r>
      </text>
    </comment>
  </commentList>
</comments>
</file>

<file path=xl/sharedStrings.xml><?xml version="1.0" encoding="utf-8"?>
<sst xmlns="http://schemas.openxmlformats.org/spreadsheetml/2006/main" count="1817" uniqueCount="756">
  <si>
    <t>John's lap top computers</t>
  </si>
  <si>
    <t>Company c</t>
  </si>
  <si>
    <t>Company d</t>
  </si>
  <si>
    <t>Company b</t>
  </si>
  <si>
    <t>Company a</t>
  </si>
  <si>
    <t>Chris</t>
  </si>
  <si>
    <t>Henry</t>
  </si>
  <si>
    <t>Pete</t>
  </si>
  <si>
    <t>Sales by employees for 2008</t>
  </si>
  <si>
    <t>DIV A</t>
  </si>
  <si>
    <t>SALES</t>
  </si>
  <si>
    <t>RETURNS</t>
  </si>
  <si>
    <t>TOTAL</t>
  </si>
  <si>
    <t>JAN</t>
  </si>
  <si>
    <t>FEB</t>
  </si>
  <si>
    <t>MAR</t>
  </si>
  <si>
    <t>APR</t>
  </si>
  <si>
    <t>DIV D</t>
  </si>
  <si>
    <t>ALL DIVISIONS</t>
  </si>
  <si>
    <t>TOTAL SALES</t>
  </si>
  <si>
    <t>TOTAL RETURNS</t>
  </si>
  <si>
    <t>AVERAGE SALES</t>
  </si>
  <si>
    <t>AVERAGE RETURNS</t>
  </si>
  <si>
    <t>Splash International Theme Park</t>
  </si>
  <si>
    <t>Payroll for the period ending</t>
  </si>
  <si>
    <t>NUM</t>
  </si>
  <si>
    <t>FIRST</t>
  </si>
  <si>
    <t>LAST</t>
  </si>
  <si>
    <t>EMP#</t>
  </si>
  <si>
    <t>DIVISION</t>
  </si>
  <si>
    <t>DEPT</t>
  </si>
  <si>
    <t>DATE of HIRE</t>
  </si>
  <si>
    <t>BEN</t>
  </si>
  <si>
    <t>HRS</t>
  </si>
  <si>
    <t>HOURLY RATE</t>
  </si>
  <si>
    <t>GROSS PAY</t>
  </si>
  <si>
    <t>Sara</t>
  </si>
  <si>
    <t>Kling</t>
  </si>
  <si>
    <t>GW29</t>
  </si>
  <si>
    <t>Germany</t>
  </si>
  <si>
    <t>Water Rides</t>
  </si>
  <si>
    <t>R</t>
  </si>
  <si>
    <t>Sean</t>
  </si>
  <si>
    <t>Willis</t>
  </si>
  <si>
    <t>GBW09</t>
  </si>
  <si>
    <t>Great Britain</t>
  </si>
  <si>
    <t>D</t>
  </si>
  <si>
    <t>Colleen</t>
  </si>
  <si>
    <t>Abel</t>
  </si>
  <si>
    <t>CW58</t>
  </si>
  <si>
    <t>Canada</t>
  </si>
  <si>
    <t>DRH</t>
  </si>
  <si>
    <t>Teri</t>
  </si>
  <si>
    <t>Binga</t>
  </si>
  <si>
    <t>AW55</t>
  </si>
  <si>
    <t>Australia</t>
  </si>
  <si>
    <t>RH</t>
  </si>
  <si>
    <t>Frank</t>
  </si>
  <si>
    <t>Culbert</t>
  </si>
  <si>
    <t>GBC07</t>
  </si>
  <si>
    <t>Children's Rides</t>
  </si>
  <si>
    <t>Kristen</t>
  </si>
  <si>
    <t>DeVinney</t>
  </si>
  <si>
    <t>GBS45</t>
  </si>
  <si>
    <t>Shows</t>
  </si>
  <si>
    <t>Theresa</t>
  </si>
  <si>
    <t>Califano</t>
  </si>
  <si>
    <t>CW19</t>
  </si>
  <si>
    <t>Barry</t>
  </si>
  <si>
    <t>Bally</t>
  </si>
  <si>
    <t>GC04</t>
  </si>
  <si>
    <t>Cheryl</t>
  </si>
  <si>
    <t>Halal</t>
  </si>
  <si>
    <t>CA26</t>
  </si>
  <si>
    <t>Scary Rides</t>
  </si>
  <si>
    <t>DR</t>
  </si>
  <si>
    <t>Harry</t>
  </si>
  <si>
    <t>Swayne</t>
  </si>
  <si>
    <t>GC25</t>
  </si>
  <si>
    <t>Shing</t>
  </si>
  <si>
    <t>Chen</t>
  </si>
  <si>
    <t>GBC05</t>
  </si>
  <si>
    <t>Seth</t>
  </si>
  <si>
    <t>Rose</t>
  </si>
  <si>
    <t>CC76</t>
  </si>
  <si>
    <t>Bob</t>
  </si>
  <si>
    <t>Ambrose</t>
  </si>
  <si>
    <t>GW14</t>
  </si>
  <si>
    <t>DH</t>
  </si>
  <si>
    <t>Hume</t>
  </si>
  <si>
    <t>GBS59</t>
  </si>
  <si>
    <t>Robert</t>
  </si>
  <si>
    <t>Murray</t>
  </si>
  <si>
    <t>GBW47</t>
  </si>
  <si>
    <t>James</t>
  </si>
  <si>
    <t>Rich</t>
  </si>
  <si>
    <t>GBC11</t>
  </si>
  <si>
    <t>George</t>
  </si>
  <si>
    <t>Gorski</t>
  </si>
  <si>
    <t>CA18</t>
  </si>
  <si>
    <t>H</t>
  </si>
  <si>
    <t>Paul</t>
  </si>
  <si>
    <t>Hoffman</t>
  </si>
  <si>
    <t>GBS57</t>
  </si>
  <si>
    <t>Dean</t>
  </si>
  <si>
    <t>Kramer</t>
  </si>
  <si>
    <t>AC49</t>
  </si>
  <si>
    <t>Carol</t>
  </si>
  <si>
    <t>Hill</t>
  </si>
  <si>
    <t>GW18</t>
  </si>
  <si>
    <t>Julia</t>
  </si>
  <si>
    <t>Smith</t>
  </si>
  <si>
    <t>GBA19</t>
  </si>
  <si>
    <t>Jacqueline</t>
  </si>
  <si>
    <t>Banks</t>
  </si>
  <si>
    <t>AS03</t>
  </si>
  <si>
    <t>Jeffrey</t>
  </si>
  <si>
    <t>Strong</t>
  </si>
  <si>
    <t>GW04</t>
  </si>
  <si>
    <t>Jeri Lynn</t>
  </si>
  <si>
    <t>MacFall</t>
  </si>
  <si>
    <t>AW07</t>
  </si>
  <si>
    <t>Sung</t>
  </si>
  <si>
    <t>Kim</t>
  </si>
  <si>
    <t>GA49</t>
  </si>
  <si>
    <t>Theodore</t>
  </si>
  <si>
    <t>Ness</t>
  </si>
  <si>
    <t>CA80</t>
  </si>
  <si>
    <t>Brad</t>
  </si>
  <si>
    <t>Hinkelman</t>
  </si>
  <si>
    <t>GW15</t>
  </si>
  <si>
    <t>Cuffaro</t>
  </si>
  <si>
    <t>GBC08</t>
  </si>
  <si>
    <t>Donald</t>
  </si>
  <si>
    <t>Reese</t>
  </si>
  <si>
    <t>CS15</t>
  </si>
  <si>
    <t>Joanne</t>
  </si>
  <si>
    <t>Parker</t>
  </si>
  <si>
    <t>AW09</t>
  </si>
  <si>
    <t>Susan</t>
  </si>
  <si>
    <t>Drake</t>
  </si>
  <si>
    <t>GBA34</t>
  </si>
  <si>
    <t>GBC29</t>
  </si>
  <si>
    <t>Laura</t>
  </si>
  <si>
    <t>Reagan</t>
  </si>
  <si>
    <t>GBW77</t>
  </si>
  <si>
    <t>Brian</t>
  </si>
  <si>
    <t>GS40</t>
  </si>
  <si>
    <t>Mary</t>
  </si>
  <si>
    <t>Barber</t>
  </si>
  <si>
    <t>GW32</t>
  </si>
  <si>
    <t>Peter</t>
  </si>
  <si>
    <t>Allen</t>
  </si>
  <si>
    <t>AW24</t>
  </si>
  <si>
    <t>Altman</t>
  </si>
  <si>
    <t>GC12</t>
  </si>
  <si>
    <t>Fred</t>
  </si>
  <si>
    <t>Mallory</t>
  </si>
  <si>
    <t>CA06</t>
  </si>
  <si>
    <t>Molly</t>
  </si>
  <si>
    <t>Steadman</t>
  </si>
  <si>
    <t>GBC65</t>
  </si>
  <si>
    <t>Greg</t>
  </si>
  <si>
    <t>Connors</t>
  </si>
  <si>
    <t>GBC49</t>
  </si>
  <si>
    <t>Kathy</t>
  </si>
  <si>
    <t>Mayron</t>
  </si>
  <si>
    <t>GBA29</t>
  </si>
  <si>
    <t>Bill</t>
  </si>
  <si>
    <t>Simpson</t>
  </si>
  <si>
    <t>GS07</t>
  </si>
  <si>
    <t>Michael</t>
  </si>
  <si>
    <t>Richardson</t>
  </si>
  <si>
    <t>GBA28</t>
  </si>
  <si>
    <t>Melanie</t>
  </si>
  <si>
    <t>Bowers</t>
  </si>
  <si>
    <t>AA35</t>
  </si>
  <si>
    <t>Kyle</t>
  </si>
  <si>
    <t>Earnhart</t>
  </si>
  <si>
    <t>GBS16</t>
  </si>
  <si>
    <t>Lance</t>
  </si>
  <si>
    <t>Davies</t>
  </si>
  <si>
    <t>GBC64</t>
  </si>
  <si>
    <t>Anne</t>
  </si>
  <si>
    <t>Davidson</t>
  </si>
  <si>
    <t>CC23</t>
  </si>
  <si>
    <t>Doug</t>
  </si>
  <si>
    <t>Briscoll</t>
  </si>
  <si>
    <t>CA40</t>
  </si>
  <si>
    <t>Feldsott</t>
  </si>
  <si>
    <t>GW37</t>
  </si>
  <si>
    <t>Steve</t>
  </si>
  <si>
    <t>Singer</t>
  </si>
  <si>
    <t>AS29</t>
  </si>
  <si>
    <t>Tucker</t>
  </si>
  <si>
    <t>GBA14</t>
  </si>
  <si>
    <t>Paterson</t>
  </si>
  <si>
    <t>GC20</t>
  </si>
  <si>
    <t>Brooks</t>
  </si>
  <si>
    <t>Hillen</t>
  </si>
  <si>
    <t>GBA21</t>
  </si>
  <si>
    <t>Dominick</t>
  </si>
  <si>
    <t>Mazza</t>
  </si>
  <si>
    <t>GBC09</t>
  </si>
  <si>
    <t>Jennifer</t>
  </si>
  <si>
    <t>Snyder</t>
  </si>
  <si>
    <t>CW30</t>
  </si>
  <si>
    <t>Joshua</t>
  </si>
  <si>
    <t>Maccaluso</t>
  </si>
  <si>
    <t>AW69</t>
  </si>
  <si>
    <t>Wheeler</t>
  </si>
  <si>
    <t>GBW05</t>
  </si>
  <si>
    <t>Todd</t>
  </si>
  <si>
    <t>Masters</t>
  </si>
  <si>
    <t>GBS69</t>
  </si>
  <si>
    <t>Karina</t>
  </si>
  <si>
    <t>GW30</t>
  </si>
  <si>
    <t>Edward</t>
  </si>
  <si>
    <t>Trelly</t>
  </si>
  <si>
    <t>AC27</t>
  </si>
  <si>
    <t>Christina</t>
  </si>
  <si>
    <t>Lillie</t>
  </si>
  <si>
    <t>GBA24</t>
  </si>
  <si>
    <t>Lewis</t>
  </si>
  <si>
    <t>AW58</t>
  </si>
  <si>
    <t>Jerry</t>
  </si>
  <si>
    <t>McDonald</t>
  </si>
  <si>
    <t>GA08</t>
  </si>
  <si>
    <t>Lynne</t>
  </si>
  <si>
    <t>Simmons</t>
  </si>
  <si>
    <t>AC17</t>
  </si>
  <si>
    <t>Lindsey</t>
  </si>
  <si>
    <t>Winger</t>
  </si>
  <si>
    <t>AA25</t>
  </si>
  <si>
    <t>Reed</t>
  </si>
  <si>
    <t>CW03</t>
  </si>
  <si>
    <t>Paula</t>
  </si>
  <si>
    <t>Robinson</t>
  </si>
  <si>
    <t>GA23</t>
  </si>
  <si>
    <t>William</t>
  </si>
  <si>
    <t>GBW66</t>
  </si>
  <si>
    <t>Shirley</t>
  </si>
  <si>
    <t>Dandrow</t>
  </si>
  <si>
    <t>CC45</t>
  </si>
  <si>
    <t>GS54</t>
  </si>
  <si>
    <t>Maria</t>
  </si>
  <si>
    <t>Switzer</t>
  </si>
  <si>
    <t>GC26</t>
  </si>
  <si>
    <t>John</t>
  </si>
  <si>
    <t>Jacobs</t>
  </si>
  <si>
    <t>GA27</t>
  </si>
  <si>
    <t>Bradley</t>
  </si>
  <si>
    <t>Howard</t>
  </si>
  <si>
    <t>GBW12</t>
  </si>
  <si>
    <t>Frieda</t>
  </si>
  <si>
    <t>AA02</t>
  </si>
  <si>
    <t>Holly</t>
  </si>
  <si>
    <t>Taylor</t>
  </si>
  <si>
    <t>GC07</t>
  </si>
  <si>
    <t>Tim</t>
  </si>
  <si>
    <t>Barthoff</t>
  </si>
  <si>
    <t>GW47</t>
  </si>
  <si>
    <t>Esther</t>
  </si>
  <si>
    <t>Williams</t>
  </si>
  <si>
    <t>AW39</t>
  </si>
  <si>
    <t>Miller</t>
  </si>
  <si>
    <t>CS79</t>
  </si>
  <si>
    <t>Marianne</t>
  </si>
  <si>
    <t>Calvin</t>
  </si>
  <si>
    <t>AS23</t>
  </si>
  <si>
    <t>Sue</t>
  </si>
  <si>
    <t>Petty</t>
  </si>
  <si>
    <t>GW11</t>
  </si>
  <si>
    <t>Grace</t>
  </si>
  <si>
    <t>Sloan</t>
  </si>
  <si>
    <t>AS12</t>
  </si>
  <si>
    <t>Richard</t>
  </si>
  <si>
    <t>Gibbs</t>
  </si>
  <si>
    <t>GC24</t>
  </si>
  <si>
    <t>Lorrie</t>
  </si>
  <si>
    <t>Sullivan</t>
  </si>
  <si>
    <t>AW04</t>
  </si>
  <si>
    <t>Ted</t>
  </si>
  <si>
    <t>Hayes</t>
  </si>
  <si>
    <t>GBA33</t>
  </si>
  <si>
    <t>Helen</t>
  </si>
  <si>
    <t>Stewart</t>
  </si>
  <si>
    <t>GA57</t>
  </si>
  <si>
    <t>Katie</t>
  </si>
  <si>
    <t>CS32</t>
  </si>
  <si>
    <t>Jane</t>
  </si>
  <si>
    <t>Winters</t>
  </si>
  <si>
    <t>GBA23</t>
  </si>
  <si>
    <t>Martin</t>
  </si>
  <si>
    <t>GC02</t>
  </si>
  <si>
    <t>Geoff</t>
  </si>
  <si>
    <t>Brown</t>
  </si>
  <si>
    <t>GBA48</t>
  </si>
  <si>
    <t>Alice</t>
  </si>
  <si>
    <t>Owens</t>
  </si>
  <si>
    <t>AW48</t>
  </si>
  <si>
    <t>Thomas</t>
  </si>
  <si>
    <t>AC53</t>
  </si>
  <si>
    <t>Sam</t>
  </si>
  <si>
    <t>Whitney</t>
  </si>
  <si>
    <t>GS09</t>
  </si>
  <si>
    <t>Erin</t>
  </si>
  <si>
    <t>AA70</t>
  </si>
  <si>
    <t>Amy</t>
  </si>
  <si>
    <t>Tooley</t>
  </si>
  <si>
    <t>AW59</t>
  </si>
  <si>
    <t>NAME</t>
  </si>
  <si>
    <t>LAST NAME</t>
  </si>
  <si>
    <t>FIRST NAME</t>
  </si>
  <si>
    <t>INITIAL/LAST NAME</t>
  </si>
  <si>
    <t>FULL DATE</t>
  </si>
  <si>
    <t>MONTH</t>
  </si>
  <si>
    <t>YEAR</t>
  </si>
  <si>
    <t>PRICE</t>
  </si>
  <si>
    <t>TEXT</t>
  </si>
  <si>
    <t>Chris Turner</t>
  </si>
  <si>
    <t>James Brown</t>
  </si>
  <si>
    <t>Barry Smith</t>
  </si>
  <si>
    <t>Sandy Greenbush</t>
  </si>
  <si>
    <t>Henry Adams</t>
  </si>
  <si>
    <t>Toni White</t>
  </si>
  <si>
    <t>Alec Washer</t>
  </si>
  <si>
    <t>Patty Minter</t>
  </si>
  <si>
    <t>MAY</t>
  </si>
  <si>
    <t>TOMS TRAVEL AGENCY</t>
  </si>
  <si>
    <t>DISCOUNT RATE</t>
  </si>
  <si>
    <t>FOR 1999</t>
  </si>
  <si>
    <t>SSN</t>
  </si>
  <si>
    <t>PHONE #</t>
  </si>
  <si>
    <t>#OF PEOPLE</t>
  </si>
  <si>
    <t>COST/PERSON</t>
  </si>
  <si>
    <t>TOTAL COST</t>
  </si>
  <si>
    <t xml:space="preserve">DISCOUNT </t>
  </si>
  <si>
    <t>FINAL</t>
  </si>
  <si>
    <t>John Miller</t>
  </si>
  <si>
    <t>Betty Ford</t>
  </si>
  <si>
    <t>Tammy Sullivan</t>
  </si>
  <si>
    <t>Patti Stephan</t>
  </si>
  <si>
    <t>Jamie Jones</t>
  </si>
  <si>
    <t>Harry Smitrh</t>
  </si>
  <si>
    <t>ABC Company</t>
  </si>
  <si>
    <t>CEF Plastics</t>
  </si>
  <si>
    <t>Trevor travel</t>
  </si>
  <si>
    <t>Sames Donut Shop</t>
  </si>
  <si>
    <t>Peters Platers</t>
  </si>
  <si>
    <t>BOOKS FOR 2013</t>
  </si>
  <si>
    <t>BOOKS FOR 2014</t>
  </si>
  <si>
    <t>BOOKS FOR 2015</t>
  </si>
  <si>
    <t>Mrs. Jones 5th Grade Class</t>
  </si>
  <si>
    <t>2007-2008</t>
  </si>
  <si>
    <t>Test1</t>
  </si>
  <si>
    <t>Test2</t>
  </si>
  <si>
    <t>Test3</t>
  </si>
  <si>
    <t>Test4</t>
  </si>
  <si>
    <t>JONES</t>
  </si>
  <si>
    <t>SMITH</t>
  </si>
  <si>
    <t>ADAMS</t>
  </si>
  <si>
    <t>BROWN</t>
  </si>
  <si>
    <t>BLACK</t>
  </si>
  <si>
    <t>STEPHAN</t>
  </si>
  <si>
    <t>BINGA</t>
  </si>
  <si>
    <t>Home Room</t>
  </si>
  <si>
    <t>Berry</t>
  </si>
  <si>
    <t>Employee Application</t>
  </si>
  <si>
    <t>Departments</t>
  </si>
  <si>
    <t>Sales</t>
  </si>
  <si>
    <t>Name:</t>
  </si>
  <si>
    <t>Fin</t>
  </si>
  <si>
    <t>Address:</t>
  </si>
  <si>
    <t>Edu</t>
  </si>
  <si>
    <t>City:</t>
  </si>
  <si>
    <t>Comm</t>
  </si>
  <si>
    <t>State:</t>
  </si>
  <si>
    <t>Acct</t>
  </si>
  <si>
    <t>Zip:</t>
  </si>
  <si>
    <t>e-mail:</t>
  </si>
  <si>
    <t>Phone Number:</t>
  </si>
  <si>
    <t>Age:</t>
  </si>
  <si>
    <t>Desired Dept:</t>
  </si>
  <si>
    <t>Application #:</t>
  </si>
  <si>
    <t>ABC COMPANY</t>
  </si>
  <si>
    <t>JOURNAL NUMBER</t>
  </si>
  <si>
    <t>EFFECTIVE DATE</t>
  </si>
  <si>
    <t>ACCOUNT</t>
  </si>
  <si>
    <t>COST CENTER</t>
  </si>
  <si>
    <t>AMOUNT</t>
  </si>
  <si>
    <t>AB123</t>
  </si>
  <si>
    <t>AB124</t>
  </si>
  <si>
    <t>AB125</t>
  </si>
  <si>
    <t>AB126</t>
  </si>
  <si>
    <t>AB127</t>
  </si>
  <si>
    <t>AB128</t>
  </si>
  <si>
    <t>AB129</t>
  </si>
  <si>
    <t>CTC Waterpark</t>
  </si>
  <si>
    <t>Quarterly Sales Report</t>
  </si>
  <si>
    <t>Location</t>
  </si>
  <si>
    <t>Qtr 1</t>
  </si>
  <si>
    <t>Qtr 2</t>
  </si>
  <si>
    <t>Qtr 3</t>
  </si>
  <si>
    <t>Qtr 4</t>
  </si>
  <si>
    <t>Total</t>
  </si>
  <si>
    <t>llinois</t>
  </si>
  <si>
    <t>Indiana</t>
  </si>
  <si>
    <t>Michigan</t>
  </si>
  <si>
    <t>Ohio</t>
  </si>
  <si>
    <t>Quarter Total</t>
  </si>
  <si>
    <t>Florida</t>
  </si>
  <si>
    <t>Mississippi</t>
  </si>
  <si>
    <t>Texas</t>
  </si>
  <si>
    <t>Kentucky</t>
  </si>
  <si>
    <t>North Carolina</t>
  </si>
  <si>
    <t>South Carolina</t>
  </si>
  <si>
    <t>Georgia</t>
  </si>
  <si>
    <t>Maine</t>
  </si>
  <si>
    <t>Washington</t>
  </si>
  <si>
    <t>california</t>
  </si>
  <si>
    <t>Oregon</t>
  </si>
  <si>
    <t>Alabama</t>
  </si>
  <si>
    <t>QTR1 Total</t>
  </si>
  <si>
    <t>QTR1 Average</t>
  </si>
  <si>
    <t>BONUS 1</t>
  </si>
  <si>
    <t>BONUS 2</t>
  </si>
  <si>
    <t>BONUS 3</t>
  </si>
  <si>
    <t>BONUS 4</t>
  </si>
  <si>
    <t>BONUS 5</t>
  </si>
  <si>
    <t>BONUS 6</t>
  </si>
  <si>
    <t>FIN</t>
  </si>
  <si>
    <t>Ruth</t>
  </si>
  <si>
    <t>ENG</t>
  </si>
  <si>
    <t>Jan</t>
  </si>
  <si>
    <t>MED</t>
  </si>
  <si>
    <t>Joan</t>
  </si>
  <si>
    <t>Lisa</t>
  </si>
  <si>
    <t>Ken</t>
  </si>
  <si>
    <t>Angie</t>
  </si>
  <si>
    <t>Jen</t>
  </si>
  <si>
    <t xml:space="preserve">Bob </t>
  </si>
  <si>
    <t>Jacob</t>
  </si>
  <si>
    <t>Laurie</t>
  </si>
  <si>
    <t>Total Sales For Financial:</t>
  </si>
  <si>
    <t>Total Sales that are over $4,000:</t>
  </si>
  <si>
    <t>Total # of People in Financial Dept:</t>
  </si>
  <si>
    <t>Total # of People:</t>
  </si>
  <si>
    <t>Total # of people who got bonus 3:</t>
  </si>
  <si>
    <t>ORDER</t>
  </si>
  <si>
    <t>Include or</t>
  </si>
  <si>
    <t>PRODUCT DETAIL</t>
  </si>
  <si>
    <t>Exclude</t>
  </si>
  <si>
    <t>Tons</t>
  </si>
  <si>
    <t>Plates-Heavyt plates</t>
  </si>
  <si>
    <t>Include</t>
  </si>
  <si>
    <t>Plates-Aloy</t>
  </si>
  <si>
    <t>Plates-Heat treat</t>
  </si>
  <si>
    <t>Plates=Aloy</t>
  </si>
  <si>
    <t>Plates-floor plate</t>
  </si>
  <si>
    <t>Plates-As rolled</t>
  </si>
  <si>
    <t>TOTAL TONS if "Include"</t>
  </si>
  <si>
    <t>TOTAL TONS if month is 201101</t>
  </si>
  <si>
    <t>TOTAL TONS if month is 201101 and INCLUDE</t>
  </si>
  <si>
    <t>AVERAGE TONS</t>
  </si>
  <si>
    <t>AVERAGE TONS if "Include"</t>
  </si>
  <si>
    <t>AVERAGE TONS if month is 201101</t>
  </si>
  <si>
    <t>AVERAGE TONS if month is 201101 and INCLUDE</t>
  </si>
  <si>
    <t>Total # of People in Financial Dept and Sales &gt;5000:</t>
  </si>
  <si>
    <t>Training Manual Order Form</t>
  </si>
  <si>
    <t>Book ID</t>
  </si>
  <si>
    <t>Name</t>
  </si>
  <si>
    <t>Cost</t>
  </si>
  <si>
    <t>123-45</t>
  </si>
  <si>
    <t>Word - Level 1</t>
  </si>
  <si>
    <t>123-46</t>
  </si>
  <si>
    <t>Word - Level 2</t>
  </si>
  <si>
    <t>123-47</t>
  </si>
  <si>
    <t>Word - Level 3</t>
  </si>
  <si>
    <t>123-48</t>
  </si>
  <si>
    <t>Excel - Level 1</t>
  </si>
  <si>
    <t>123-49</t>
  </si>
  <si>
    <t>Excel - Level 2</t>
  </si>
  <si>
    <t>123-50</t>
  </si>
  <si>
    <t>Excel - Level 3</t>
  </si>
  <si>
    <t>123-51</t>
  </si>
  <si>
    <t>Access - Level 1</t>
  </si>
  <si>
    <t>123-52</t>
  </si>
  <si>
    <t>Access - Level 2</t>
  </si>
  <si>
    <t>123-53</t>
  </si>
  <si>
    <t>Access - Level 3</t>
  </si>
  <si>
    <t>123-54</t>
  </si>
  <si>
    <t>Outlook - Level 1</t>
  </si>
  <si>
    <t>123-55</t>
  </si>
  <si>
    <t>Outlook - Level 2</t>
  </si>
  <si>
    <t>123-56</t>
  </si>
  <si>
    <t>Outlook - Level 3</t>
  </si>
  <si>
    <t>123-57</t>
  </si>
  <si>
    <t>PowerPoint - Level 1</t>
  </si>
  <si>
    <t>123-58</t>
  </si>
  <si>
    <t>PowerPoint - Level 2</t>
  </si>
  <si>
    <t>123-59</t>
  </si>
  <si>
    <t>PowerPoint - Level 3</t>
  </si>
  <si>
    <t>A</t>
  </si>
  <si>
    <t>B</t>
  </si>
  <si>
    <t>C</t>
  </si>
  <si>
    <t>F</t>
  </si>
  <si>
    <t>SCORE</t>
  </si>
  <si>
    <t>GRADE</t>
  </si>
  <si>
    <t>Billy</t>
  </si>
  <si>
    <t>Julie</t>
  </si>
  <si>
    <t>Eddy</t>
  </si>
  <si>
    <t>Bertha</t>
  </si>
  <si>
    <t>JUNE</t>
  </si>
  <si>
    <t>JULY</t>
  </si>
  <si>
    <t>BONUS</t>
  </si>
  <si>
    <t>JOHN</t>
  </si>
  <si>
    <t>MARY</t>
  </si>
  <si>
    <t>SAM</t>
  </si>
  <si>
    <t>PETE</t>
  </si>
  <si>
    <t>CHRIS</t>
  </si>
  <si>
    <t>PATTI</t>
  </si>
  <si>
    <t>TAMI</t>
  </si>
  <si>
    <t># OF SALES</t>
  </si>
  <si>
    <t>CIRCA Company</t>
  </si>
  <si>
    <t>New Hire Forecast - Qtr 4</t>
  </si>
  <si>
    <t>Position</t>
  </si>
  <si>
    <t>Forecast</t>
  </si>
  <si>
    <t>Non-Exempt</t>
  </si>
  <si>
    <t>Exempt</t>
  </si>
  <si>
    <t>Total:</t>
  </si>
  <si>
    <t>Sales Contest: Southwest Region</t>
  </si>
  <si>
    <t>(All amounts are in thousands of dollars.)</t>
  </si>
  <si>
    <t>Comm Rate</t>
  </si>
  <si>
    <t>Quota</t>
  </si>
  <si>
    <t>April</t>
  </si>
  <si>
    <t>May</t>
  </si>
  <si>
    <t>June</t>
  </si>
  <si>
    <t>Comm.</t>
  </si>
  <si>
    <t>Bonus</t>
  </si>
  <si>
    <t>Sales Contest</t>
  </si>
  <si>
    <t>Long</t>
  </si>
  <si>
    <t>Olson</t>
  </si>
  <si>
    <t>Stark</t>
  </si>
  <si>
    <t>Unger</t>
  </si>
  <si>
    <t>Packer</t>
  </si>
  <si>
    <t>CEI's  Sales</t>
  </si>
  <si>
    <t>Feb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</si>
  <si>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</si>
  <si>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</si>
  <si>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</si>
  <si>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</si>
  <si>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</si>
  <si>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</si>
  <si>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</si>
  <si>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</si>
  <si>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</si>
  <si>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Classes</t>
  </si>
  <si>
    <t>Certifications</t>
  </si>
  <si>
    <t>Manuals</t>
  </si>
  <si>
    <t>Tests</t>
  </si>
  <si>
    <t>Rent Income</t>
  </si>
  <si>
    <t>Troubleshooting</t>
  </si>
  <si>
    <t>Desgn</t>
  </si>
  <si>
    <t>Click here for company web-site</t>
  </si>
  <si>
    <t>Click here to see our employees</t>
  </si>
  <si>
    <t>Click here to go to DIV A sheet</t>
  </si>
  <si>
    <t>Christine</t>
  </si>
  <si>
    <t>Kris</t>
  </si>
  <si>
    <t>Product</t>
  </si>
  <si>
    <t>Date</t>
  </si>
  <si>
    <t>Team</t>
  </si>
  <si>
    <t>Division</t>
  </si>
  <si>
    <t>State</t>
  </si>
  <si>
    <t>Units</t>
  </si>
  <si>
    <t>Unit Price</t>
  </si>
  <si>
    <t>ASH-1001</t>
  </si>
  <si>
    <t>United States</t>
  </si>
  <si>
    <t>WA</t>
  </si>
  <si>
    <t>ASH-1002</t>
  </si>
  <si>
    <t>OR</t>
  </si>
  <si>
    <t>ASH-1003</t>
  </si>
  <si>
    <t>Europe</t>
  </si>
  <si>
    <t>GER</t>
  </si>
  <si>
    <t>ASH-1004</t>
  </si>
  <si>
    <t>ASH-1005</t>
  </si>
  <si>
    <t>Asia</t>
  </si>
  <si>
    <t>CHIN</t>
  </si>
  <si>
    <t>ASH-1006</t>
  </si>
  <si>
    <t>MT</t>
  </si>
  <si>
    <t>ASH-1007</t>
  </si>
  <si>
    <t>GA</t>
  </si>
  <si>
    <t>ASH-1008</t>
  </si>
  <si>
    <t>CAMB</t>
  </si>
  <si>
    <t>ASH-1009</t>
  </si>
  <si>
    <t>POL</t>
  </si>
  <si>
    <t>ASH-1010</t>
  </si>
  <si>
    <t>ASH-1011</t>
  </si>
  <si>
    <t>MYAN</t>
  </si>
  <si>
    <t>ASH-1012</t>
  </si>
  <si>
    <t>THAI</t>
  </si>
  <si>
    <t>ASH-1013</t>
  </si>
  <si>
    <t>NB</t>
  </si>
  <si>
    <t>ASH-1014</t>
  </si>
  <si>
    <t>ASH-1015</t>
  </si>
  <si>
    <t>NET</t>
  </si>
  <si>
    <t>ASH-1016</t>
  </si>
  <si>
    <t>NY</t>
  </si>
  <si>
    <t>ASH-1017</t>
  </si>
  <si>
    <t>CA</t>
  </si>
  <si>
    <t>ASH-1018</t>
  </si>
  <si>
    <t>MONG</t>
  </si>
  <si>
    <t>ASH-1019</t>
  </si>
  <si>
    <t>ON</t>
  </si>
  <si>
    <t>ASH-1020</t>
  </si>
  <si>
    <t>South America</t>
  </si>
  <si>
    <t>VENE</t>
  </si>
  <si>
    <t>ASH-1021</t>
  </si>
  <si>
    <t>KAZA</t>
  </si>
  <si>
    <t>ASH-1022</t>
  </si>
  <si>
    <t>ASH-1023</t>
  </si>
  <si>
    <t>INDI</t>
  </si>
  <si>
    <t>ASH-1024</t>
  </si>
  <si>
    <t>MN</t>
  </si>
  <si>
    <t>ASH-1025</t>
  </si>
  <si>
    <t>ITA</t>
  </si>
  <si>
    <t>ASH-1026</t>
  </si>
  <si>
    <t>PERU</t>
  </si>
  <si>
    <t>ASH-1027</t>
  </si>
  <si>
    <t>SPA</t>
  </si>
  <si>
    <t>ASH-1028</t>
  </si>
  <si>
    <t>MA</t>
  </si>
  <si>
    <t>ASH-1029</t>
  </si>
  <si>
    <t>PARA</t>
  </si>
  <si>
    <t>ASH-1030</t>
  </si>
  <si>
    <t>ASH-1031</t>
  </si>
  <si>
    <t>ASH-1032</t>
  </si>
  <si>
    <t>SA</t>
  </si>
  <si>
    <t>ASH-1033</t>
  </si>
  <si>
    <t>NS</t>
  </si>
  <si>
    <t>ASH-1034</t>
  </si>
  <si>
    <t>URUG</t>
  </si>
  <si>
    <t>ASH-1035</t>
  </si>
  <si>
    <t>JAPA</t>
  </si>
  <si>
    <t>ASH-1036</t>
  </si>
  <si>
    <t>ASH-1037</t>
  </si>
  <si>
    <t>AK</t>
  </si>
  <si>
    <t>ASH-1038</t>
  </si>
  <si>
    <t>ASH-1039</t>
  </si>
  <si>
    <t>ASH-1040</t>
  </si>
  <si>
    <t>WV</t>
  </si>
  <si>
    <t>ASH-1041</t>
  </si>
  <si>
    <t>TX</t>
  </si>
  <si>
    <t>ASH-1042</t>
  </si>
  <si>
    <t>GRE</t>
  </si>
  <si>
    <t>ASH-1043</t>
  </si>
  <si>
    <t>ASH-1044</t>
  </si>
  <si>
    <t>QU</t>
  </si>
  <si>
    <t>ASH-1045</t>
  </si>
  <si>
    <t>DEN</t>
  </si>
  <si>
    <t>ASH-1046</t>
  </si>
  <si>
    <t>MO</t>
  </si>
  <si>
    <t>ASH-1047</t>
  </si>
  <si>
    <t>TN</t>
  </si>
  <si>
    <t>Juan's Hola Shop</t>
  </si>
  <si>
    <t>Japanese Sushi</t>
  </si>
  <si>
    <t>Incident ID</t>
  </si>
  <si>
    <t>Date Raised</t>
  </si>
  <si>
    <t>Raised By</t>
  </si>
  <si>
    <t>Description</t>
  </si>
  <si>
    <t>Priority</t>
  </si>
  <si>
    <t>Barack Obama</t>
  </si>
  <si>
    <t>Air conditioning not working</t>
  </si>
  <si>
    <t>Low</t>
  </si>
  <si>
    <t>Britney Spears</t>
  </si>
  <si>
    <t>No hot water in staff kitchen</t>
  </si>
  <si>
    <t>Medium</t>
  </si>
  <si>
    <t>Angelina Jolie</t>
  </si>
  <si>
    <t>Broken lock on main door</t>
  </si>
  <si>
    <t>Critical</t>
  </si>
  <si>
    <t>Kofi Anan</t>
  </si>
  <si>
    <t>Freezer has stopped working</t>
  </si>
  <si>
    <t>Oprah Winfrey</t>
  </si>
  <si>
    <t>Internet down</t>
  </si>
  <si>
    <t>High</t>
  </si>
  <si>
    <t>Bill Clinton</t>
  </si>
  <si>
    <t>TV in canteen doesn't pick up sky sports</t>
  </si>
  <si>
    <t>Marylyn Monroe</t>
  </si>
  <si>
    <t>Computer not working</t>
  </si>
  <si>
    <t>Urgent</t>
  </si>
  <si>
    <t>JK Rowling</t>
  </si>
  <si>
    <t>Need help with Excel</t>
  </si>
  <si>
    <t>Paris Hilton</t>
  </si>
  <si>
    <t>Cat stranded up a tree in the car park</t>
  </si>
  <si>
    <t>Warren E Buffett</t>
  </si>
  <si>
    <t>Broken window on ground floor</t>
  </si>
  <si>
    <t>Tom Cruise</t>
  </si>
  <si>
    <t>Water cooler on floor three empty</t>
  </si>
  <si>
    <t>David Cameron</t>
  </si>
  <si>
    <t>Laser #221 out of toner</t>
  </si>
  <si>
    <t>Jeremy Corbyn</t>
  </si>
  <si>
    <t>None of my USB ports work</t>
  </si>
  <si>
    <t>Angela Merkel</t>
  </si>
  <si>
    <t>Roof leaking into my office</t>
  </si>
  <si>
    <t>Bob Marley</t>
  </si>
  <si>
    <t>Burst water main is flooding the basement</t>
  </si>
  <si>
    <t>Ozzy Osbourne</t>
  </si>
  <si>
    <t>My telephone doesn't work</t>
  </si>
  <si>
    <t>Brad Pitt</t>
  </si>
  <si>
    <t>We've run out of paperclips</t>
  </si>
  <si>
    <t>Jack Nicholson</t>
  </si>
  <si>
    <t>Fan making a funny noise</t>
  </si>
  <si>
    <t>James Dean</t>
  </si>
  <si>
    <t>Need help with a PowerPoint chart</t>
  </si>
  <si>
    <t>Johnny Depp</t>
  </si>
  <si>
    <t>Our web site is down</t>
  </si>
  <si>
    <t>Michal Caine</t>
  </si>
  <si>
    <t>Color laser #445 out of paper</t>
  </si>
  <si>
    <t>Betty Grable</t>
  </si>
  <si>
    <t>Vending machine on ground floor out of order</t>
  </si>
  <si>
    <t>Julia Roberts</t>
  </si>
  <si>
    <t>My laptop won't start up</t>
  </si>
  <si>
    <t>Charles Dickens</t>
  </si>
  <si>
    <t>My computer has no sound</t>
  </si>
  <si>
    <t>Roald Dahl</t>
  </si>
  <si>
    <t>Staff minibus has flat battery</t>
  </si>
  <si>
    <t>Ian Fleming</t>
  </si>
  <si>
    <t>Heating oil is low in the warehouse</t>
  </si>
  <si>
    <t>Gordon Ramsay</t>
  </si>
  <si>
    <t>Radiator in my office needs bleeding</t>
  </si>
  <si>
    <t>Delia Smith</t>
  </si>
  <si>
    <t>My webcam doesn't work</t>
  </si>
  <si>
    <t>Jamie Oliver</t>
  </si>
  <si>
    <t>My computer keeps crashing</t>
  </si>
  <si>
    <t>George Osborne</t>
  </si>
  <si>
    <t>I can't connect to the database</t>
  </si>
  <si>
    <t>Total Gross Pay</t>
  </si>
  <si>
    <t>HOURS WORKED</t>
  </si>
  <si>
    <t>Monday</t>
  </si>
  <si>
    <t>Tuesday</t>
  </si>
  <si>
    <t>Wednesday</t>
  </si>
  <si>
    <t>Thursday</t>
  </si>
  <si>
    <t>Friday</t>
  </si>
  <si>
    <t>Saturday</t>
  </si>
  <si>
    <t>Sunday</t>
  </si>
  <si>
    <t>BILL</t>
  </si>
  <si>
    <t>BOB</t>
  </si>
  <si>
    <t>TERI</t>
  </si>
  <si>
    <t>PATTY</t>
  </si>
  <si>
    <t xml:space="preserve"> </t>
  </si>
  <si>
    <t>DIV B</t>
  </si>
  <si>
    <t>DIV C</t>
  </si>
  <si>
    <t>QTR1</t>
  </si>
  <si>
    <t>QTR2</t>
  </si>
  <si>
    <t>QTR3</t>
  </si>
  <si>
    <t>QTR4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</si>
</sst>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[$-409]mmmm\ d\,\ yyyy;@"/>
    <numFmt numFmtId="166" formatCode="_(* #,##0_);_(* \(#,##0\);_(* &quot;-&quot;??_);_(@_)"/>
  </numFmts>
  <fonts count="2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2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color indexed="10"/>
      <name val="Arial"/>
      <family val="2"/>
    </font>
    <font>
      <b/>
      <u/>
      <sz val="12"/>
      <name val="Arial"/>
      <family val="2"/>
    </font>
    <font>
      <i/>
      <sz val="10"/>
      <name val="Arial"/>
      <family val="2"/>
    </font>
    <font>
      <b/>
      <sz val="16"/>
      <color indexed="10"/>
      <name val="Arial"/>
      <family val="2"/>
    </font>
    <font>
      <b/>
      <sz val="10"/>
      <color indexed="10"/>
      <name val="Arial"/>
      <family val="2"/>
    </font>
    <font>
      <sz val="10"/>
      <color rgb="FF002060"/>
      <name val="Arial"/>
      <family val="2"/>
    </font>
    <font>
      <b/>
      <sz val="12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4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sz val="20"/>
      <name val="Arial"/>
      <family val="2"/>
    </font>
    <font>
      <b/>
      <sz val="10"/>
      <name val="Arial"/>
      <family val="2"/>
    </font>
    <font>
      <sz val="18"/>
      <color theme="3" tint="0.3999755851924192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rgb="FF7030A0"/>
      <name val="Arial"/>
      <family val="2"/>
    </font>
    <font>
      <sz val="9"/>
      <color rgb="FF000000"/>
      <name val="Verdana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4" tint="0.39997558519241921"/>
      </right>
      <top style="thin">
        <color indexed="64"/>
      </top>
      <bottom/>
      <diagonal/>
    </border>
  </borders>
  <cellStyleXfs count="7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" fillId="0" borderId="0"/>
    <xf numFmtId="43" fontId="24" fillId="0" borderId="0" applyFont="0" applyFill="0" applyBorder="0" applyAlignment="0" applyProtection="0"/>
    <xf numFmtId="0" fontId="26" fillId="0" borderId="0">
      <alignment horizontal="center"/>
    </xf>
    <xf numFmtId="0" fontId="1" fillId="0" borderId="0"/>
  </cellStyleXfs>
  <cellXfs count="112">
    <xf numFmtId="0" fontId="0" fillId="0" borderId="0" xfId="0"/>
    <xf numFmtId="9" fontId="0" fillId="0" borderId="0" xfId="2" applyFont="1"/>
    <xf numFmtId="0" fontId="4" fillId="0" borderId="0" xfId="0" applyFont="1"/>
    <xf numFmtId="44" fontId="0" fillId="0" borderId="0" xfId="1" applyFont="1"/>
    <xf numFmtId="0" fontId="5" fillId="0" borderId="0" xfId="3"/>
    <xf numFmtId="0" fontId="6" fillId="0" borderId="0" xfId="3" applyFont="1" applyAlignment="1">
      <alignment horizontal="center"/>
    </xf>
    <xf numFmtId="0" fontId="6" fillId="0" borderId="0" xfId="3" applyFont="1" applyAlignment="1">
      <alignment horizontal="center" wrapText="1"/>
    </xf>
    <xf numFmtId="0" fontId="6" fillId="0" borderId="0" xfId="3" applyFont="1" applyAlignment="1">
      <alignment wrapText="1"/>
    </xf>
    <xf numFmtId="0" fontId="8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9" fillId="0" borderId="0" xfId="0" applyFont="1"/>
    <xf numFmtId="15" fontId="0" fillId="0" borderId="0" xfId="0" applyNumberFormat="1"/>
    <xf numFmtId="0" fontId="9" fillId="0" borderId="1" xfId="0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6" fillId="0" borderId="0" xfId="0" applyFont="1"/>
    <xf numFmtId="9" fontId="11" fillId="0" borderId="0" xfId="2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14" fontId="0" fillId="0" borderId="0" xfId="0" applyNumberFormat="1"/>
    <xf numFmtId="0" fontId="14" fillId="4" borderId="0" xfId="0" applyFont="1" applyFill="1" applyAlignment="1">
      <alignment horizontal="center"/>
    </xf>
    <xf numFmtId="0" fontId="5" fillId="0" borderId="0" xfId="0" applyFont="1"/>
    <xf numFmtId="0" fontId="0" fillId="0" borderId="0" xfId="0" applyAlignment="1">
      <alignment horizontal="right"/>
    </xf>
    <xf numFmtId="0" fontId="16" fillId="0" borderId="0" xfId="0" applyFont="1"/>
    <xf numFmtId="0" fontId="17" fillId="0" borderId="0" xfId="0" applyFont="1"/>
    <xf numFmtId="0" fontId="6" fillId="0" borderId="2" xfId="0" applyFont="1" applyBorder="1"/>
    <xf numFmtId="0" fontId="0" fillId="0" borderId="2" xfId="0" applyBorder="1" applyAlignment="1">
      <alignment horizontal="right"/>
    </xf>
    <xf numFmtId="4" fontId="0" fillId="0" borderId="0" xfId="0" applyNumberFormat="1"/>
    <xf numFmtId="0" fontId="0" fillId="0" borderId="3" xfId="0" applyBorder="1"/>
    <xf numFmtId="164" fontId="0" fillId="0" borderId="3" xfId="0" applyNumberFormat="1" applyBorder="1"/>
    <xf numFmtId="0" fontId="0" fillId="5" borderId="4" xfId="0" applyFill="1" applyBorder="1" applyAlignment="1">
      <alignment horizontal="center"/>
    </xf>
    <xf numFmtId="44" fontId="2" fillId="5" borderId="4" xfId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44" fontId="2" fillId="0" borderId="4" xfId="1" applyFont="1" applyBorder="1"/>
    <xf numFmtId="0" fontId="0" fillId="0" borderId="4" xfId="0" applyBorder="1"/>
    <xf numFmtId="44" fontId="2" fillId="0" borderId="0" xfId="1" applyFont="1"/>
    <xf numFmtId="44" fontId="2" fillId="5" borderId="0" xfId="1" applyFont="1" applyFill="1"/>
    <xf numFmtId="0" fontId="0" fillId="5" borderId="0" xfId="0" applyFill="1"/>
    <xf numFmtId="0" fontId="2" fillId="5" borderId="0" xfId="1" applyNumberFormat="1" applyFont="1" applyFill="1"/>
    <xf numFmtId="0" fontId="20" fillId="0" borderId="0" xfId="0" applyFont="1"/>
    <xf numFmtId="0" fontId="20" fillId="0" borderId="1" xfId="0" applyFont="1" applyBorder="1"/>
    <xf numFmtId="0" fontId="15" fillId="0" borderId="0" xfId="0" applyFont="1"/>
    <xf numFmtId="0" fontId="3" fillId="0" borderId="0" xfId="0" applyFont="1" applyAlignment="1">
      <alignment horizontal="right"/>
    </xf>
    <xf numFmtId="0" fontId="21" fillId="0" borderId="0" xfId="0" applyFont="1"/>
    <xf numFmtId="0" fontId="3" fillId="0" borderId="4" xfId="0" applyFont="1" applyBorder="1"/>
    <xf numFmtId="0" fontId="3" fillId="0" borderId="0" xfId="0" applyFont="1"/>
    <xf numFmtId="0" fontId="0" fillId="0" borderId="5" xfId="0" applyBorder="1"/>
    <xf numFmtId="0" fontId="6" fillId="5" borderId="0" xfId="0" applyFont="1" applyFill="1"/>
    <xf numFmtId="0" fontId="6" fillId="5" borderId="0" xfId="0" applyFont="1" applyFill="1" applyAlignment="1">
      <alignment wrapText="1"/>
    </xf>
    <xf numFmtId="0" fontId="22" fillId="0" borderId="0" xfId="0" applyFont="1" applyAlignment="1">
      <alignment horizontal="centerContinuous"/>
    </xf>
    <xf numFmtId="0" fontId="0" fillId="0" borderId="0" xfId="0" applyAlignment="1">
      <alignment horizontal="left"/>
    </xf>
    <xf numFmtId="0" fontId="14" fillId="0" borderId="6" xfId="0" applyFont="1" applyBorder="1" applyAlignment="1">
      <alignment horizontal="center"/>
    </xf>
    <xf numFmtId="0" fontId="14" fillId="0" borderId="0" xfId="0" applyFont="1"/>
    <xf numFmtId="0" fontId="13" fillId="0" borderId="0" xfId="0" applyFont="1"/>
    <xf numFmtId="9" fontId="0" fillId="0" borderId="0" xfId="0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37" fontId="0" fillId="0" borderId="0" xfId="0" applyNumberFormat="1"/>
    <xf numFmtId="5" fontId="0" fillId="0" borderId="10" xfId="0" applyNumberFormat="1" applyBorder="1"/>
    <xf numFmtId="5" fontId="0" fillId="0" borderId="0" xfId="0" applyNumberFormat="1"/>
    <xf numFmtId="0" fontId="0" fillId="0" borderId="11" xfId="0" applyBorder="1"/>
    <xf numFmtId="0" fontId="0" fillId="0" borderId="12" xfId="0" applyBorder="1"/>
    <xf numFmtId="5" fontId="0" fillId="0" borderId="9" xfId="0" applyNumberFormat="1" applyBorder="1"/>
    <xf numFmtId="37" fontId="0" fillId="0" borderId="1" xfId="0" applyNumberFormat="1" applyBorder="1"/>
    <xf numFmtId="5" fontId="0" fillId="0" borderId="12" xfId="0" applyNumberFormat="1" applyBorder="1"/>
    <xf numFmtId="7" fontId="0" fillId="0" borderId="0" xfId="0" applyNumberFormat="1"/>
    <xf numFmtId="5" fontId="0" fillId="0" borderId="11" xfId="0" applyNumberFormat="1" applyBorder="1"/>
    <xf numFmtId="0" fontId="15" fillId="5" borderId="0" xfId="0" applyFont="1" applyFill="1" applyAlignment="1">
      <alignment horizontal="center"/>
    </xf>
    <xf numFmtId="0" fontId="15" fillId="5" borderId="0" xfId="0" applyFont="1" applyFill="1"/>
    <xf numFmtId="44" fontId="0" fillId="0" borderId="0" xfId="0" applyNumberFormat="1"/>
    <xf numFmtId="0" fontId="26" fillId="0" borderId="0" xfId="5">
      <alignment horizontal="center"/>
    </xf>
    <xf numFmtId="0" fontId="25" fillId="6" borderId="13" xfId="0" applyFont="1" applyFill="1" applyBorder="1"/>
    <xf numFmtId="0" fontId="25" fillId="6" borderId="14" xfId="0" applyFont="1" applyFill="1" applyBorder="1"/>
    <xf numFmtId="166" fontId="25" fillId="6" borderId="14" xfId="4" applyNumberFormat="1" applyFont="1" applyFill="1" applyBorder="1"/>
    <xf numFmtId="0" fontId="25" fillId="6" borderId="15" xfId="0" applyFont="1" applyFill="1" applyBorder="1"/>
    <xf numFmtId="0" fontId="0" fillId="7" borderId="16" xfId="0" applyFill="1" applyBorder="1"/>
    <xf numFmtId="14" fontId="0" fillId="7" borderId="17" xfId="0" applyNumberFormat="1" applyFill="1" applyBorder="1"/>
    <xf numFmtId="0" fontId="0" fillId="7" borderId="17" xfId="0" applyFill="1" applyBorder="1"/>
    <xf numFmtId="43" fontId="0" fillId="7" borderId="17" xfId="4" applyFont="1" applyFill="1" applyBorder="1"/>
    <xf numFmtId="166" fontId="0" fillId="7" borderId="17" xfId="4" applyNumberFormat="1" applyFont="1" applyFill="1" applyBorder="1"/>
    <xf numFmtId="43" fontId="0" fillId="7" borderId="18" xfId="4" applyFont="1" applyFill="1" applyBorder="1"/>
    <xf numFmtId="0" fontId="0" fillId="0" borderId="13" xfId="0" applyBorder="1"/>
    <xf numFmtId="14" fontId="0" fillId="0" borderId="14" xfId="0" applyNumberFormat="1" applyBorder="1"/>
    <xf numFmtId="0" fontId="0" fillId="0" borderId="14" xfId="0" applyBorder="1"/>
    <xf numFmtId="43" fontId="0" fillId="0" borderId="14" xfId="4" applyFont="1" applyBorder="1"/>
    <xf numFmtId="166" fontId="0" fillId="0" borderId="14" xfId="4" applyNumberFormat="1" applyFont="1" applyBorder="1"/>
    <xf numFmtId="43" fontId="0" fillId="0" borderId="15" xfId="4" applyFont="1" applyBorder="1"/>
    <xf numFmtId="0" fontId="0" fillId="7" borderId="13" xfId="0" applyFill="1" applyBorder="1"/>
    <xf numFmtId="14" fontId="0" fillId="7" borderId="14" xfId="0" applyNumberFormat="1" applyFill="1" applyBorder="1"/>
    <xf numFmtId="0" fontId="0" fillId="7" borderId="14" xfId="0" applyFill="1" applyBorder="1"/>
    <xf numFmtId="43" fontId="0" fillId="7" borderId="14" xfId="4" applyFont="1" applyFill="1" applyBorder="1"/>
    <xf numFmtId="166" fontId="0" fillId="7" borderId="14" xfId="4" applyNumberFormat="1" applyFont="1" applyFill="1" applyBorder="1"/>
    <xf numFmtId="43" fontId="0" fillId="7" borderId="15" xfId="4" applyFont="1" applyFill="1" applyBorder="1"/>
    <xf numFmtId="166" fontId="0" fillId="0" borderId="0" xfId="4" applyNumberFormat="1" applyFont="1"/>
    <xf numFmtId="0" fontId="1" fillId="0" borderId="0" xfId="6"/>
    <xf numFmtId="15" fontId="1" fillId="0" borderId="0" xfId="6" applyNumberFormat="1"/>
    <xf numFmtId="0" fontId="27" fillId="0" borderId="0" xfId="6" applyFont="1"/>
    <xf numFmtId="0" fontId="27" fillId="0" borderId="0" xfId="6" applyFont="1" applyAlignment="1">
      <alignment horizontal="left" indent="2"/>
    </xf>
    <xf numFmtId="0" fontId="3" fillId="0" borderId="0" xfId="3" applyFont="1"/>
    <xf numFmtId="0" fontId="6" fillId="0" borderId="0" xfId="3" applyFont="1"/>
    <xf numFmtId="0" fontId="28" fillId="0" borderId="0" xfId="0" applyFont="1"/>
    <xf numFmtId="1" fontId="0" fillId="0" borderId="0" xfId="0" applyNumberFormat="1"/>
    <xf numFmtId="0" fontId="7" fillId="2" borderId="0" xfId="3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3" fillId="0" borderId="0" xfId="0" applyFont="1" applyAlignment="1">
      <alignment horizontal="center"/>
    </xf>
  </cellXfs>
  <cellStyles count="7">
    <cellStyle name="CEI" xfId="5" xr:uid="{00000000-0005-0000-0000-000000000000}"/>
    <cellStyle name="Comma" xfId="4" builtinId="3"/>
    <cellStyle name="Currency" xfId="1" builtinId="4"/>
    <cellStyle name="Normal" xfId="0" builtinId="0"/>
    <cellStyle name="Normal 2" xfId="3" xr:uid="{00000000-0005-0000-0000-000004000000}"/>
    <cellStyle name="Normal 3" xfId="6" xr:uid="{4052EC51-4667-448F-BC03-C549E67F0C01}"/>
    <cellStyle name="Percent" xfId="2" builtinId="5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Verdana"/>
        <scheme val="none"/>
      </font>
      <alignment horizontal="general" vertical="bottom" textRotation="0" wrapText="0" relativeIndent="0" justifyLastLine="0" shrinkToFit="0" readingOrder="0"/>
    </dxf>
    <dxf>
      <numFmt numFmtId="167" formatCode="dd\-mmm\-yy"/>
    </dxf>
  </dxfs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85725</xdr:rowOff>
    </xdr:from>
    <xdr:to>
      <xdr:col>6</xdr:col>
      <xdr:colOff>66675</xdr:colOff>
      <xdr:row>1</xdr:row>
      <xdr:rowOff>85725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>
          <a:spLocks noChangeShapeType="1"/>
        </xdr:cNvSpPr>
      </xdr:nvSpPr>
      <xdr:spPr bwMode="auto">
        <a:xfrm>
          <a:off x="3305175" y="285750"/>
          <a:ext cx="762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85725</xdr:rowOff>
    </xdr:from>
    <xdr:to>
      <xdr:col>6</xdr:col>
      <xdr:colOff>66675</xdr:colOff>
      <xdr:row>1</xdr:row>
      <xdr:rowOff>85725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>
          <a:spLocks noChangeShapeType="1"/>
        </xdr:cNvSpPr>
      </xdr:nvSpPr>
      <xdr:spPr bwMode="auto">
        <a:xfrm>
          <a:off x="3305175" y="285750"/>
          <a:ext cx="7620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60</xdr:row>
      <xdr:rowOff>0</xdr:rowOff>
    </xdr:from>
    <xdr:to>
      <xdr:col>3</xdr:col>
      <xdr:colOff>142875</xdr:colOff>
      <xdr:row>60</xdr:row>
      <xdr:rowOff>142875</xdr:rowOff>
    </xdr:to>
    <xdr:pic>
      <xdr:nvPicPr>
        <xdr:cNvPr id="2" name="Picture 1" descr="http://www.webhostingtalk.com/images/smilies/wink.gif">
          <a:extLst>
            <a:ext uri="{FF2B5EF4-FFF2-40B4-BE49-F238E27FC236}">
              <a16:creationId xmlns:a16="http://schemas.microsoft.com/office/drawing/2014/main" id="{15210335-8F18-476E-B613-8B8EA3B03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36900" y="11049000"/>
          <a:ext cx="142875" cy="142875"/>
        </a:xfrm>
        <a:prstGeom prst="rect">
          <a:avLst/>
        </a:prstGeom>
        <a:noFill/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B3470B8-F76D-4D54-84A8-104234E8DD45}" name="Table1" displayName="Table1" ref="A1:E31" totalsRowShown="0">
  <autoFilter ref="A1:E31" xr:uid="{00000000-0009-0000-0100-000001000000}"/>
  <tableColumns count="5">
    <tableColumn id="1" xr3:uid="{1549EBAC-5C6D-452E-AF49-AEE8C64CF387}" name="Incident ID"/>
    <tableColumn id="2" xr3:uid="{6D6657A2-7E0B-4FE8-BAD3-CDB33DCED35B}" name="Date Raised" dataDxfId="1"/>
    <tableColumn id="3" xr3:uid="{0B137F36-7662-4FB8-B7F6-45ED826CA498}" name="Raised By" dataDxfId="0"/>
    <tableColumn id="4" xr3:uid="{FD5BBEA1-A374-4C92-97AB-E67AD531109C}" name="Description"/>
    <tableColumn id="5" xr3:uid="{731CD797-145B-4614-846D-7AED8852ECFB}" name="Priority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J17" sqref="J17"/>
    </sheetView>
  </sheetViews>
  <sheetFormatPr defaultColWidth="9.1796875" defaultRowHeight="12.5" x14ac:dyDescent="0.25"/>
  <cols>
    <col min="1" max="16384" width="9.1796875" style="4"/>
  </cols>
  <sheetData>
    <row r="1" spans="1:4" ht="18" x14ac:dyDescent="0.4">
      <c r="A1" s="106" t="s">
        <v>9</v>
      </c>
      <c r="B1" s="106"/>
      <c r="C1" s="106"/>
      <c r="D1" s="106"/>
    </row>
    <row r="5" spans="1:4" ht="18" x14ac:dyDescent="0.4">
      <c r="A5" s="74"/>
      <c r="B5" s="74" t="s">
        <v>10</v>
      </c>
      <c r="C5" s="74" t="s">
        <v>11</v>
      </c>
      <c r="D5" s="74" t="s">
        <v>12</v>
      </c>
    </row>
    <row r="6" spans="1:4" x14ac:dyDescent="0.25">
      <c r="A6" s="4" t="s">
        <v>13</v>
      </c>
      <c r="B6" s="4">
        <v>100</v>
      </c>
      <c r="C6" s="4">
        <v>25</v>
      </c>
      <c r="D6" s="4">
        <f>B6-C6</f>
        <v>75</v>
      </c>
    </row>
    <row r="7" spans="1:4" x14ac:dyDescent="0.25">
      <c r="A7" s="4" t="s">
        <v>14</v>
      </c>
      <c r="B7" s="4">
        <v>300</v>
      </c>
      <c r="C7" s="4">
        <v>20</v>
      </c>
      <c r="D7" s="4">
        <f>B7-C7</f>
        <v>280</v>
      </c>
    </row>
    <row r="8" spans="1:4" x14ac:dyDescent="0.25">
      <c r="A8" s="4" t="s">
        <v>15</v>
      </c>
      <c r="B8" s="4">
        <v>500</v>
      </c>
      <c r="C8" s="4">
        <v>25</v>
      </c>
      <c r="D8" s="4">
        <f>B8-C8</f>
        <v>475</v>
      </c>
    </row>
    <row r="9" spans="1:4" x14ac:dyDescent="0.25">
      <c r="A9" s="4" t="s">
        <v>16</v>
      </c>
      <c r="B9" s="4">
        <v>600</v>
      </c>
      <c r="C9" s="4">
        <v>50</v>
      </c>
      <c r="D9" s="4">
        <f>B9-C9</f>
        <v>550</v>
      </c>
    </row>
    <row r="10" spans="1:4" ht="13" x14ac:dyDescent="0.3">
      <c r="A10" s="102"/>
      <c r="B10" s="103">
        <f t="shared" ref="B10:D10" si="0">AVERAGE(B6:B9)</f>
        <v>375</v>
      </c>
      <c r="C10" s="103">
        <f t="shared" si="0"/>
        <v>30</v>
      </c>
      <c r="D10" s="103">
        <f t="shared" si="0"/>
        <v>345</v>
      </c>
    </row>
  </sheetData>
  <mergeCells count="1">
    <mergeCell ref="A1:D1"/>
  </mergeCells>
  <pageMargins left="0.75" right="0.75" top="1" bottom="1" header="0.5" footer="0.5"/>
  <pageSetup orientation="portrait" horizontalDpi="4294967292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0"/>
  <sheetViews>
    <sheetView workbookViewId="0">
      <selection activeCell="B2" sqref="B2"/>
    </sheetView>
  </sheetViews>
  <sheetFormatPr defaultRowHeight="12.5" x14ac:dyDescent="0.25"/>
  <cols>
    <col min="1" max="1" width="16.54296875" bestFit="1" customWidth="1"/>
    <col min="2" max="2" width="11" bestFit="1" customWidth="1"/>
    <col min="3" max="3" width="11.54296875" bestFit="1" customWidth="1"/>
    <col min="4" max="4" width="18.453125" bestFit="1" customWidth="1"/>
    <col min="6" max="6" width="16.7265625" bestFit="1" customWidth="1"/>
  </cols>
  <sheetData>
    <row r="1" spans="1:12" x14ac:dyDescent="0.25">
      <c r="A1" t="s">
        <v>311</v>
      </c>
      <c r="B1" t="s">
        <v>312</v>
      </c>
      <c r="C1" t="s">
        <v>313</v>
      </c>
      <c r="D1" t="s">
        <v>314</v>
      </c>
      <c r="F1" t="s">
        <v>315</v>
      </c>
      <c r="G1" t="s">
        <v>316</v>
      </c>
      <c r="H1" t="s">
        <v>317</v>
      </c>
      <c r="K1" t="s">
        <v>318</v>
      </c>
      <c r="L1" t="s">
        <v>319</v>
      </c>
    </row>
    <row r="2" spans="1:12" x14ac:dyDescent="0.25">
      <c r="A2" t="s">
        <v>320</v>
      </c>
      <c r="F2" s="17">
        <v>41640</v>
      </c>
      <c r="K2">
        <v>1000</v>
      </c>
    </row>
    <row r="3" spans="1:12" x14ac:dyDescent="0.25">
      <c r="A3" t="s">
        <v>321</v>
      </c>
      <c r="F3" s="17">
        <v>40949</v>
      </c>
      <c r="K3">
        <v>2000</v>
      </c>
    </row>
    <row r="4" spans="1:12" x14ac:dyDescent="0.25">
      <c r="A4" t="s">
        <v>322</v>
      </c>
      <c r="F4" s="17">
        <v>22844</v>
      </c>
      <c r="K4">
        <v>3000</v>
      </c>
    </row>
    <row r="5" spans="1:12" x14ac:dyDescent="0.25">
      <c r="A5" t="s">
        <v>323</v>
      </c>
      <c r="F5" s="17">
        <v>37766</v>
      </c>
      <c r="K5">
        <v>1500</v>
      </c>
    </row>
    <row r="6" spans="1:12" x14ac:dyDescent="0.25">
      <c r="A6" t="s">
        <v>324</v>
      </c>
      <c r="F6" s="17">
        <v>33212</v>
      </c>
      <c r="K6">
        <v>3500</v>
      </c>
    </row>
    <row r="7" spans="1:12" x14ac:dyDescent="0.25">
      <c r="A7" t="s">
        <v>325</v>
      </c>
      <c r="F7" s="17">
        <v>28280</v>
      </c>
      <c r="K7">
        <v>4000</v>
      </c>
    </row>
    <row r="8" spans="1:12" x14ac:dyDescent="0.25">
      <c r="A8" t="s">
        <v>326</v>
      </c>
      <c r="F8" s="17">
        <v>27989</v>
      </c>
      <c r="K8">
        <v>2000</v>
      </c>
    </row>
    <row r="9" spans="1:12" x14ac:dyDescent="0.25">
      <c r="A9" t="s">
        <v>327</v>
      </c>
      <c r="F9" s="17">
        <v>31837</v>
      </c>
      <c r="K9">
        <v>4500</v>
      </c>
    </row>
    <row r="10" spans="1:12" x14ac:dyDescent="0.25">
      <c r="F10" s="1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81"/>
  <sheetViews>
    <sheetView workbookViewId="0">
      <selection activeCell="J13" sqref="J13"/>
    </sheetView>
  </sheetViews>
  <sheetFormatPr defaultRowHeight="12.5" x14ac:dyDescent="0.25"/>
  <cols>
    <col min="1" max="1" width="18" customWidth="1"/>
    <col min="2" max="2" width="12.36328125" bestFit="1" customWidth="1"/>
    <col min="3" max="3" width="10.1796875" customWidth="1"/>
    <col min="4" max="4" width="12.7265625" bestFit="1" customWidth="1"/>
    <col min="5" max="5" width="14.453125" bestFit="1" customWidth="1"/>
    <col min="6" max="6" width="12.26953125" customWidth="1"/>
    <col min="7" max="7" width="10.81640625" bestFit="1" customWidth="1"/>
    <col min="9" max="9" width="10.7265625" customWidth="1"/>
    <col min="10" max="10" width="10.26953125" customWidth="1"/>
  </cols>
  <sheetData>
    <row r="1" spans="1:11" ht="20" x14ac:dyDescent="0.4">
      <c r="A1" s="108" t="s">
        <v>329</v>
      </c>
      <c r="B1" s="108"/>
      <c r="C1" s="108"/>
      <c r="D1" s="108"/>
      <c r="E1" s="108"/>
      <c r="F1" s="108"/>
      <c r="G1" s="108"/>
      <c r="H1" s="108"/>
      <c r="J1" s="18" t="s">
        <v>330</v>
      </c>
    </row>
    <row r="2" spans="1:11" ht="20" x14ac:dyDescent="0.4">
      <c r="A2" s="108" t="s">
        <v>350</v>
      </c>
      <c r="B2" s="108"/>
      <c r="C2" s="108"/>
      <c r="D2" s="108"/>
      <c r="E2" s="108"/>
      <c r="F2" s="108"/>
      <c r="G2" s="108"/>
      <c r="H2" s="108"/>
      <c r="J2" s="18" t="s">
        <v>331</v>
      </c>
      <c r="K2" s="19">
        <v>0.12</v>
      </c>
    </row>
    <row r="5" spans="1:11" ht="13" x14ac:dyDescent="0.3">
      <c r="A5" s="20" t="s">
        <v>311</v>
      </c>
      <c r="B5" s="20" t="s">
        <v>332</v>
      </c>
      <c r="C5" s="20" t="s">
        <v>333</v>
      </c>
      <c r="D5" s="20" t="s">
        <v>334</v>
      </c>
      <c r="E5" s="20" t="s">
        <v>335</v>
      </c>
      <c r="F5" s="20" t="s">
        <v>336</v>
      </c>
      <c r="G5" s="20" t="s">
        <v>337</v>
      </c>
      <c r="H5" s="20" t="s">
        <v>338</v>
      </c>
      <c r="J5" s="21"/>
    </row>
    <row r="6" spans="1:11" x14ac:dyDescent="0.25">
      <c r="A6" t="s">
        <v>339</v>
      </c>
      <c r="B6" s="105">
        <v>213456677</v>
      </c>
      <c r="D6">
        <v>15</v>
      </c>
      <c r="E6">
        <v>125</v>
      </c>
      <c r="F6">
        <f>D6*E6</f>
        <v>1875</v>
      </c>
      <c r="G6">
        <f>F6*$K$2</f>
        <v>225</v>
      </c>
      <c r="H6">
        <f>F6-G6</f>
        <v>1650</v>
      </c>
      <c r="J6" s="22"/>
    </row>
    <row r="7" spans="1:11" x14ac:dyDescent="0.25">
      <c r="A7" t="s">
        <v>340</v>
      </c>
      <c r="B7" s="105">
        <v>234546667</v>
      </c>
      <c r="D7">
        <v>15</v>
      </c>
      <c r="E7">
        <v>125</v>
      </c>
      <c r="F7">
        <f t="shared" ref="F7:F16" si="0">D7*E7</f>
        <v>1875</v>
      </c>
      <c r="G7">
        <f t="shared" ref="G7:G16" si="1">F7*$K$2</f>
        <v>225</v>
      </c>
      <c r="H7">
        <f t="shared" ref="H7:H16" si="2">F7-G7</f>
        <v>1650</v>
      </c>
    </row>
    <row r="8" spans="1:11" x14ac:dyDescent="0.25">
      <c r="A8" t="s">
        <v>341</v>
      </c>
      <c r="B8" s="105">
        <v>768765432</v>
      </c>
      <c r="D8">
        <v>2</v>
      </c>
      <c r="E8">
        <v>50</v>
      </c>
      <c r="F8">
        <f t="shared" si="0"/>
        <v>100</v>
      </c>
      <c r="G8">
        <f t="shared" si="1"/>
        <v>12</v>
      </c>
      <c r="H8">
        <f t="shared" si="2"/>
        <v>88</v>
      </c>
    </row>
    <row r="9" spans="1:11" x14ac:dyDescent="0.25">
      <c r="A9" t="s">
        <v>342</v>
      </c>
      <c r="B9" s="105">
        <v>123453456</v>
      </c>
      <c r="D9">
        <v>2</v>
      </c>
      <c r="E9">
        <v>190</v>
      </c>
      <c r="F9">
        <f t="shared" si="0"/>
        <v>380</v>
      </c>
      <c r="G9">
        <f t="shared" si="1"/>
        <v>45.6</v>
      </c>
      <c r="H9">
        <f t="shared" si="2"/>
        <v>334.4</v>
      </c>
    </row>
    <row r="10" spans="1:11" x14ac:dyDescent="0.25">
      <c r="A10" t="s">
        <v>343</v>
      </c>
      <c r="B10" s="105">
        <v>432567654</v>
      </c>
      <c r="D10">
        <v>4</v>
      </c>
      <c r="E10">
        <v>290</v>
      </c>
      <c r="F10">
        <f t="shared" si="0"/>
        <v>1160</v>
      </c>
      <c r="G10">
        <f t="shared" si="1"/>
        <v>139.19999999999999</v>
      </c>
      <c r="H10">
        <f t="shared" si="2"/>
        <v>1020.8</v>
      </c>
    </row>
    <row r="11" spans="1:11" x14ac:dyDescent="0.25">
      <c r="A11" t="s">
        <v>344</v>
      </c>
      <c r="B11" s="105">
        <v>876898765</v>
      </c>
      <c r="D11">
        <v>15</v>
      </c>
      <c r="E11">
        <v>450</v>
      </c>
      <c r="F11">
        <f t="shared" si="0"/>
        <v>6750</v>
      </c>
      <c r="G11">
        <f t="shared" si="1"/>
        <v>810</v>
      </c>
      <c r="H11">
        <f t="shared" si="2"/>
        <v>5940</v>
      </c>
    </row>
    <row r="12" spans="1:11" x14ac:dyDescent="0.25">
      <c r="A12" t="s">
        <v>345</v>
      </c>
      <c r="B12" s="105">
        <v>234567889</v>
      </c>
      <c r="D12">
        <v>10</v>
      </c>
      <c r="E12">
        <v>1000</v>
      </c>
      <c r="F12">
        <f t="shared" si="0"/>
        <v>10000</v>
      </c>
      <c r="G12">
        <f t="shared" si="1"/>
        <v>1200</v>
      </c>
      <c r="H12">
        <f t="shared" si="2"/>
        <v>8800</v>
      </c>
    </row>
    <row r="13" spans="1:11" x14ac:dyDescent="0.25">
      <c r="A13" t="s">
        <v>346</v>
      </c>
      <c r="B13" s="105">
        <v>765677655</v>
      </c>
      <c r="D13">
        <v>23</v>
      </c>
      <c r="E13">
        <v>250</v>
      </c>
      <c r="F13">
        <f t="shared" si="0"/>
        <v>5750</v>
      </c>
      <c r="G13">
        <f t="shared" si="1"/>
        <v>690</v>
      </c>
      <c r="H13">
        <f t="shared" si="2"/>
        <v>5060</v>
      </c>
    </row>
    <row r="14" spans="1:11" x14ac:dyDescent="0.25">
      <c r="A14" t="s">
        <v>347</v>
      </c>
      <c r="B14" s="105">
        <v>555667876</v>
      </c>
      <c r="D14">
        <v>25</v>
      </c>
      <c r="E14">
        <v>250</v>
      </c>
      <c r="F14">
        <f t="shared" si="0"/>
        <v>6250</v>
      </c>
      <c r="G14">
        <f t="shared" si="1"/>
        <v>750</v>
      </c>
      <c r="H14">
        <f t="shared" si="2"/>
        <v>5500</v>
      </c>
    </row>
    <row r="15" spans="1:11" x14ac:dyDescent="0.25">
      <c r="A15" s="48" t="s">
        <v>665</v>
      </c>
      <c r="B15" s="105">
        <v>543234566</v>
      </c>
      <c r="D15">
        <v>-3</v>
      </c>
      <c r="E15">
        <v>456</v>
      </c>
      <c r="F15">
        <f t="shared" si="0"/>
        <v>-1368</v>
      </c>
      <c r="G15">
        <f t="shared" si="1"/>
        <v>-164.16</v>
      </c>
      <c r="H15">
        <f t="shared" si="2"/>
        <v>-1203.8399999999999</v>
      </c>
    </row>
    <row r="16" spans="1:11" x14ac:dyDescent="0.25">
      <c r="A16" s="48" t="s">
        <v>664</v>
      </c>
      <c r="B16" s="105">
        <v>777554444</v>
      </c>
      <c r="D16">
        <v>50</v>
      </c>
      <c r="E16">
        <v>450</v>
      </c>
      <c r="F16">
        <f t="shared" si="0"/>
        <v>22500</v>
      </c>
      <c r="G16">
        <f t="shared" si="1"/>
        <v>2700</v>
      </c>
      <c r="H16">
        <f t="shared" si="2"/>
        <v>19800</v>
      </c>
    </row>
    <row r="30" spans="1:8" x14ac:dyDescent="0.25">
      <c r="A30" s="107" t="s">
        <v>329</v>
      </c>
      <c r="B30" s="107"/>
      <c r="C30" s="107"/>
      <c r="D30" s="107"/>
      <c r="E30" s="107"/>
      <c r="F30" s="107"/>
      <c r="G30" s="107"/>
      <c r="H30" s="107"/>
    </row>
    <row r="31" spans="1:8" x14ac:dyDescent="0.25">
      <c r="A31" s="107" t="s">
        <v>351</v>
      </c>
      <c r="B31" s="107"/>
      <c r="C31" s="107"/>
      <c r="D31" s="107"/>
      <c r="E31" s="107"/>
      <c r="F31" s="107"/>
      <c r="G31" s="107"/>
      <c r="H31" s="107"/>
    </row>
    <row r="34" spans="1:8" ht="13" x14ac:dyDescent="0.3">
      <c r="A34" s="20" t="s">
        <v>311</v>
      </c>
      <c r="B34" s="20" t="s">
        <v>332</v>
      </c>
      <c r="C34" s="20" t="s">
        <v>333</v>
      </c>
      <c r="D34" s="20" t="s">
        <v>334</v>
      </c>
      <c r="E34" s="20" t="s">
        <v>335</v>
      </c>
      <c r="F34" s="20" t="s">
        <v>336</v>
      </c>
      <c r="G34" s="20" t="s">
        <v>337</v>
      </c>
      <c r="H34" s="20" t="s">
        <v>338</v>
      </c>
    </row>
    <row r="35" spans="1:8" x14ac:dyDescent="0.25">
      <c r="A35" t="s">
        <v>339</v>
      </c>
      <c r="B35">
        <v>213456677</v>
      </c>
      <c r="D35">
        <v>15</v>
      </c>
      <c r="E35">
        <v>125</v>
      </c>
      <c r="F35">
        <f>D35*E35</f>
        <v>1875</v>
      </c>
      <c r="G35">
        <f>F35*$K$2</f>
        <v>225</v>
      </c>
      <c r="H35">
        <f>F35-G35</f>
        <v>1650</v>
      </c>
    </row>
    <row r="36" spans="1:8" x14ac:dyDescent="0.25">
      <c r="A36" t="s">
        <v>340</v>
      </c>
      <c r="B36">
        <v>234546667</v>
      </c>
      <c r="D36">
        <v>15</v>
      </c>
      <c r="E36">
        <v>125</v>
      </c>
      <c r="F36">
        <f t="shared" ref="F36:F45" si="3">D36*E36</f>
        <v>1875</v>
      </c>
      <c r="G36">
        <f t="shared" ref="G36:G45" si="4">F36*$K$2</f>
        <v>225</v>
      </c>
      <c r="H36">
        <f t="shared" ref="H36:H45" si="5">F36-G36</f>
        <v>1650</v>
      </c>
    </row>
    <row r="37" spans="1:8" x14ac:dyDescent="0.25">
      <c r="A37" t="s">
        <v>341</v>
      </c>
      <c r="B37">
        <v>768765432</v>
      </c>
      <c r="D37">
        <v>2</v>
      </c>
      <c r="E37">
        <v>50</v>
      </c>
      <c r="F37">
        <f t="shared" si="3"/>
        <v>100</v>
      </c>
      <c r="G37">
        <f t="shared" si="4"/>
        <v>12</v>
      </c>
      <c r="H37">
        <f t="shared" si="5"/>
        <v>88</v>
      </c>
    </row>
    <row r="38" spans="1:8" x14ac:dyDescent="0.25">
      <c r="A38" t="s">
        <v>342</v>
      </c>
      <c r="B38">
        <v>123453456</v>
      </c>
      <c r="D38">
        <v>2</v>
      </c>
      <c r="E38">
        <v>190</v>
      </c>
      <c r="F38">
        <f t="shared" si="3"/>
        <v>380</v>
      </c>
      <c r="G38">
        <f t="shared" si="4"/>
        <v>45.6</v>
      </c>
      <c r="H38">
        <f t="shared" si="5"/>
        <v>334.4</v>
      </c>
    </row>
    <row r="39" spans="1:8" x14ac:dyDescent="0.25">
      <c r="A39" t="s">
        <v>343</v>
      </c>
      <c r="B39">
        <v>432567654</v>
      </c>
      <c r="D39">
        <v>4</v>
      </c>
      <c r="E39">
        <v>290</v>
      </c>
      <c r="F39">
        <f t="shared" si="3"/>
        <v>1160</v>
      </c>
      <c r="G39">
        <f t="shared" si="4"/>
        <v>139.19999999999999</v>
      </c>
      <c r="H39">
        <f t="shared" si="5"/>
        <v>1020.8</v>
      </c>
    </row>
    <row r="40" spans="1:8" x14ac:dyDescent="0.25">
      <c r="A40" t="s">
        <v>344</v>
      </c>
      <c r="B40">
        <v>876898765</v>
      </c>
      <c r="D40">
        <v>15</v>
      </c>
      <c r="E40">
        <v>450</v>
      </c>
      <c r="F40">
        <f t="shared" si="3"/>
        <v>6750</v>
      </c>
      <c r="G40">
        <f t="shared" si="4"/>
        <v>810</v>
      </c>
      <c r="H40">
        <f t="shared" si="5"/>
        <v>5940</v>
      </c>
    </row>
    <row r="41" spans="1:8" x14ac:dyDescent="0.25">
      <c r="A41" t="s">
        <v>345</v>
      </c>
      <c r="B41">
        <v>234567889</v>
      </c>
      <c r="D41">
        <v>10</v>
      </c>
      <c r="E41">
        <v>1000</v>
      </c>
      <c r="F41">
        <f t="shared" si="3"/>
        <v>10000</v>
      </c>
      <c r="G41">
        <f t="shared" si="4"/>
        <v>1200</v>
      </c>
      <c r="H41">
        <f t="shared" si="5"/>
        <v>8800</v>
      </c>
    </row>
    <row r="42" spans="1:8" x14ac:dyDescent="0.25">
      <c r="A42" t="s">
        <v>346</v>
      </c>
      <c r="B42">
        <v>765677655</v>
      </c>
      <c r="D42">
        <v>23</v>
      </c>
      <c r="E42">
        <v>250</v>
      </c>
      <c r="F42">
        <f t="shared" si="3"/>
        <v>5750</v>
      </c>
      <c r="G42">
        <f t="shared" si="4"/>
        <v>690</v>
      </c>
      <c r="H42">
        <f t="shared" si="5"/>
        <v>5060</v>
      </c>
    </row>
    <row r="43" spans="1:8" x14ac:dyDescent="0.25">
      <c r="A43" t="s">
        <v>347</v>
      </c>
      <c r="B43">
        <v>555667876</v>
      </c>
      <c r="D43">
        <v>25</v>
      </c>
      <c r="E43">
        <v>250</v>
      </c>
      <c r="F43">
        <f t="shared" si="3"/>
        <v>6250</v>
      </c>
      <c r="G43">
        <f t="shared" si="4"/>
        <v>750</v>
      </c>
      <c r="H43">
        <f t="shared" si="5"/>
        <v>5500</v>
      </c>
    </row>
    <row r="44" spans="1:8" x14ac:dyDescent="0.25">
      <c r="A44" t="s">
        <v>348</v>
      </c>
      <c r="B44">
        <v>543234566</v>
      </c>
      <c r="D44">
        <v>-3</v>
      </c>
      <c r="E44">
        <v>456</v>
      </c>
      <c r="F44">
        <f t="shared" si="3"/>
        <v>-1368</v>
      </c>
      <c r="G44">
        <f t="shared" si="4"/>
        <v>-164.16</v>
      </c>
      <c r="H44">
        <f t="shared" si="5"/>
        <v>-1203.8399999999999</v>
      </c>
    </row>
    <row r="45" spans="1:8" x14ac:dyDescent="0.25">
      <c r="A45" t="s">
        <v>349</v>
      </c>
      <c r="B45">
        <v>777554444</v>
      </c>
      <c r="D45">
        <v>50</v>
      </c>
      <c r="E45">
        <v>450</v>
      </c>
      <c r="F45">
        <f t="shared" si="3"/>
        <v>22500</v>
      </c>
      <c r="G45">
        <f t="shared" si="4"/>
        <v>2700</v>
      </c>
      <c r="H45">
        <f t="shared" si="5"/>
        <v>19800</v>
      </c>
    </row>
    <row r="66" spans="1:8" x14ac:dyDescent="0.25">
      <c r="A66" s="107" t="s">
        <v>329</v>
      </c>
      <c r="B66" s="107"/>
      <c r="C66" s="107"/>
      <c r="D66" s="107"/>
      <c r="E66" s="107"/>
      <c r="F66" s="107"/>
      <c r="G66" s="107"/>
      <c r="H66" s="107"/>
    </row>
    <row r="67" spans="1:8" x14ac:dyDescent="0.25">
      <c r="A67" s="107" t="s">
        <v>352</v>
      </c>
      <c r="B67" s="107"/>
      <c r="C67" s="107"/>
      <c r="D67" s="107"/>
      <c r="E67" s="107"/>
      <c r="F67" s="107"/>
      <c r="G67" s="107"/>
      <c r="H67" s="107"/>
    </row>
    <row r="70" spans="1:8" ht="13" x14ac:dyDescent="0.3">
      <c r="A70" s="20" t="s">
        <v>311</v>
      </c>
      <c r="B70" s="20" t="s">
        <v>332</v>
      </c>
      <c r="C70" s="20" t="s">
        <v>333</v>
      </c>
      <c r="D70" s="20" t="s">
        <v>334</v>
      </c>
      <c r="E70" s="20" t="s">
        <v>335</v>
      </c>
      <c r="F70" s="20" t="s">
        <v>336</v>
      </c>
      <c r="G70" s="20" t="s">
        <v>337</v>
      </c>
      <c r="H70" s="20" t="s">
        <v>338</v>
      </c>
    </row>
    <row r="71" spans="1:8" x14ac:dyDescent="0.25">
      <c r="A71" t="s">
        <v>339</v>
      </c>
      <c r="B71">
        <v>213456677</v>
      </c>
      <c r="D71">
        <v>15</v>
      </c>
      <c r="E71">
        <v>125</v>
      </c>
      <c r="F71">
        <f>D71*E71</f>
        <v>1875</v>
      </c>
      <c r="G71">
        <f>F71*$K$2</f>
        <v>225</v>
      </c>
      <c r="H71">
        <f>F71-G71</f>
        <v>1650</v>
      </c>
    </row>
    <row r="72" spans="1:8" x14ac:dyDescent="0.25">
      <c r="A72" t="s">
        <v>340</v>
      </c>
      <c r="B72">
        <v>234546667</v>
      </c>
      <c r="D72">
        <v>15</v>
      </c>
      <c r="E72">
        <v>125</v>
      </c>
      <c r="F72">
        <f t="shared" ref="F72:F81" si="6">D72*E72</f>
        <v>1875</v>
      </c>
      <c r="G72">
        <f t="shared" ref="G72:G81" si="7">F72*$K$2</f>
        <v>225</v>
      </c>
      <c r="H72">
        <f t="shared" ref="H72:H81" si="8">F72-G72</f>
        <v>1650</v>
      </c>
    </row>
    <row r="73" spans="1:8" x14ac:dyDescent="0.25">
      <c r="A73" t="s">
        <v>341</v>
      </c>
      <c r="B73">
        <v>768765432</v>
      </c>
      <c r="D73">
        <v>2</v>
      </c>
      <c r="E73">
        <v>50</v>
      </c>
      <c r="F73">
        <f t="shared" si="6"/>
        <v>100</v>
      </c>
      <c r="G73">
        <f t="shared" si="7"/>
        <v>12</v>
      </c>
      <c r="H73">
        <f t="shared" si="8"/>
        <v>88</v>
      </c>
    </row>
    <row r="74" spans="1:8" x14ac:dyDescent="0.25">
      <c r="A74" t="s">
        <v>342</v>
      </c>
      <c r="B74">
        <v>123453456</v>
      </c>
      <c r="D74">
        <v>2</v>
      </c>
      <c r="E74">
        <v>190</v>
      </c>
      <c r="F74">
        <f t="shared" si="6"/>
        <v>380</v>
      </c>
      <c r="G74">
        <f t="shared" si="7"/>
        <v>45.6</v>
      </c>
      <c r="H74">
        <f t="shared" si="8"/>
        <v>334.4</v>
      </c>
    </row>
    <row r="75" spans="1:8" x14ac:dyDescent="0.25">
      <c r="A75" t="s">
        <v>343</v>
      </c>
      <c r="B75">
        <v>432567654</v>
      </c>
      <c r="D75">
        <v>4</v>
      </c>
      <c r="E75">
        <v>290</v>
      </c>
      <c r="F75">
        <f t="shared" si="6"/>
        <v>1160</v>
      </c>
      <c r="G75">
        <f t="shared" si="7"/>
        <v>139.19999999999999</v>
      </c>
      <c r="H75">
        <f t="shared" si="8"/>
        <v>1020.8</v>
      </c>
    </row>
    <row r="76" spans="1:8" x14ac:dyDescent="0.25">
      <c r="A76" t="s">
        <v>344</v>
      </c>
      <c r="B76">
        <v>876898765</v>
      </c>
      <c r="D76">
        <v>15</v>
      </c>
      <c r="E76">
        <v>450</v>
      </c>
      <c r="F76">
        <f t="shared" si="6"/>
        <v>6750</v>
      </c>
      <c r="G76">
        <f t="shared" si="7"/>
        <v>810</v>
      </c>
      <c r="H76">
        <f t="shared" si="8"/>
        <v>5940</v>
      </c>
    </row>
    <row r="77" spans="1:8" x14ac:dyDescent="0.25">
      <c r="A77" t="s">
        <v>345</v>
      </c>
      <c r="B77">
        <v>234567889</v>
      </c>
      <c r="D77">
        <v>10</v>
      </c>
      <c r="E77">
        <v>1000</v>
      </c>
      <c r="F77">
        <f t="shared" si="6"/>
        <v>10000</v>
      </c>
      <c r="G77">
        <f t="shared" si="7"/>
        <v>1200</v>
      </c>
      <c r="H77">
        <f t="shared" si="8"/>
        <v>8800</v>
      </c>
    </row>
    <row r="78" spans="1:8" x14ac:dyDescent="0.25">
      <c r="A78" t="s">
        <v>346</v>
      </c>
      <c r="B78">
        <v>765677655</v>
      </c>
      <c r="D78">
        <v>23</v>
      </c>
      <c r="E78">
        <v>250</v>
      </c>
      <c r="F78">
        <f t="shared" si="6"/>
        <v>5750</v>
      </c>
      <c r="G78">
        <f t="shared" si="7"/>
        <v>690</v>
      </c>
      <c r="H78">
        <f t="shared" si="8"/>
        <v>5060</v>
      </c>
    </row>
    <row r="79" spans="1:8" x14ac:dyDescent="0.25">
      <c r="A79" t="s">
        <v>347</v>
      </c>
      <c r="B79">
        <v>555667876</v>
      </c>
      <c r="D79">
        <v>25</v>
      </c>
      <c r="E79">
        <v>250</v>
      </c>
      <c r="F79">
        <f t="shared" si="6"/>
        <v>6250</v>
      </c>
      <c r="G79">
        <f t="shared" si="7"/>
        <v>750</v>
      </c>
      <c r="H79">
        <f t="shared" si="8"/>
        <v>5500</v>
      </c>
    </row>
    <row r="80" spans="1:8" x14ac:dyDescent="0.25">
      <c r="A80" t="s">
        <v>348</v>
      </c>
      <c r="B80">
        <v>543234566</v>
      </c>
      <c r="D80">
        <v>-3</v>
      </c>
      <c r="E80">
        <v>456</v>
      </c>
      <c r="F80">
        <f t="shared" si="6"/>
        <v>-1368</v>
      </c>
      <c r="G80">
        <f t="shared" si="7"/>
        <v>-164.16</v>
      </c>
      <c r="H80">
        <f t="shared" si="8"/>
        <v>-1203.8399999999999</v>
      </c>
    </row>
    <row r="81" spans="1:8" x14ac:dyDescent="0.25">
      <c r="A81" t="s">
        <v>349</v>
      </c>
      <c r="B81">
        <v>777554444</v>
      </c>
      <c r="D81">
        <v>50</v>
      </c>
      <c r="E81">
        <v>450</v>
      </c>
      <c r="F81">
        <f t="shared" si="6"/>
        <v>22500</v>
      </c>
      <c r="G81">
        <f t="shared" si="7"/>
        <v>2700</v>
      </c>
      <c r="H81">
        <f t="shared" si="8"/>
        <v>19800</v>
      </c>
    </row>
  </sheetData>
  <mergeCells count="6">
    <mergeCell ref="A66:H66"/>
    <mergeCell ref="A67:H67"/>
    <mergeCell ref="A1:H1"/>
    <mergeCell ref="A2:H2"/>
    <mergeCell ref="A30:H30"/>
    <mergeCell ref="A31:H31"/>
  </mergeCells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8"/>
  <sheetViews>
    <sheetView workbookViewId="0"/>
  </sheetViews>
  <sheetFormatPr defaultRowHeight="12.5" x14ac:dyDescent="0.25"/>
  <cols>
    <col min="1" max="1" width="10.1796875" bestFit="1" customWidth="1"/>
    <col min="2" max="2" width="9.7265625" bestFit="1" customWidth="1"/>
    <col min="3" max="3" width="8.1796875" bestFit="1" customWidth="1"/>
    <col min="4" max="5" width="14" bestFit="1" customWidth="1"/>
    <col min="6" max="6" width="10.54296875" bestFit="1" customWidth="1"/>
    <col min="7" max="7" width="8" style="97" bestFit="1" customWidth="1"/>
    <col min="8" max="8" width="12" bestFit="1" customWidth="1"/>
    <col min="9" max="9" width="12.7265625" customWidth="1"/>
  </cols>
  <sheetData>
    <row r="1" spans="1:8" ht="14.5" x14ac:dyDescent="0.35">
      <c r="A1" s="75" t="s">
        <v>569</v>
      </c>
      <c r="B1" s="76" t="s">
        <v>570</v>
      </c>
      <c r="C1" s="76" t="s">
        <v>571</v>
      </c>
      <c r="D1" s="76" t="s">
        <v>572</v>
      </c>
      <c r="E1" s="76" t="s">
        <v>573</v>
      </c>
      <c r="F1" s="76" t="s">
        <v>370</v>
      </c>
      <c r="G1" s="77" t="s">
        <v>574</v>
      </c>
      <c r="H1" s="78" t="s">
        <v>575</v>
      </c>
    </row>
    <row r="2" spans="1:8" x14ac:dyDescent="0.25">
      <c r="A2" s="79" t="s">
        <v>576</v>
      </c>
      <c r="B2" s="80">
        <v>41275</v>
      </c>
      <c r="C2" s="81">
        <v>4</v>
      </c>
      <c r="D2" s="81" t="s">
        <v>577</v>
      </c>
      <c r="E2" s="81" t="s">
        <v>578</v>
      </c>
      <c r="F2" s="82">
        <v>1019.32</v>
      </c>
      <c r="G2" s="83">
        <v>34</v>
      </c>
      <c r="H2" s="84">
        <v>29.98</v>
      </c>
    </row>
    <row r="3" spans="1:8" x14ac:dyDescent="0.25">
      <c r="A3" s="85" t="s">
        <v>579</v>
      </c>
      <c r="B3" s="86">
        <v>41275</v>
      </c>
      <c r="C3" s="87">
        <v>4</v>
      </c>
      <c r="D3" s="87" t="s">
        <v>577</v>
      </c>
      <c r="E3" s="87" t="s">
        <v>580</v>
      </c>
      <c r="F3" s="88">
        <v>1693.86</v>
      </c>
      <c r="G3" s="89">
        <v>37</v>
      </c>
      <c r="H3" s="90">
        <v>45.78</v>
      </c>
    </row>
    <row r="4" spans="1:8" x14ac:dyDescent="0.25">
      <c r="A4" s="91" t="s">
        <v>581</v>
      </c>
      <c r="B4" s="92">
        <v>41277</v>
      </c>
      <c r="C4" s="93">
        <v>4</v>
      </c>
      <c r="D4" s="93" t="s">
        <v>582</v>
      </c>
      <c r="E4" s="93" t="s">
        <v>583</v>
      </c>
      <c r="F4" s="94">
        <v>2289</v>
      </c>
      <c r="G4" s="95">
        <v>50</v>
      </c>
      <c r="H4" s="96">
        <v>45.78</v>
      </c>
    </row>
    <row r="5" spans="1:8" x14ac:dyDescent="0.25">
      <c r="A5" s="85" t="s">
        <v>584</v>
      </c>
      <c r="B5" s="86">
        <v>41278</v>
      </c>
      <c r="C5" s="87">
        <v>4</v>
      </c>
      <c r="D5" s="87" t="s">
        <v>582</v>
      </c>
      <c r="E5" s="87" t="s">
        <v>583</v>
      </c>
      <c r="F5" s="88">
        <v>2289</v>
      </c>
      <c r="G5" s="89">
        <v>50</v>
      </c>
      <c r="H5" s="90">
        <v>45.78</v>
      </c>
    </row>
    <row r="6" spans="1:8" x14ac:dyDescent="0.25">
      <c r="A6" s="91" t="s">
        <v>585</v>
      </c>
      <c r="B6" s="92">
        <v>41282</v>
      </c>
      <c r="C6" s="93">
        <v>4</v>
      </c>
      <c r="D6" s="93" t="s">
        <v>586</v>
      </c>
      <c r="E6" s="93" t="s">
        <v>587</v>
      </c>
      <c r="F6" s="94">
        <v>1693.86</v>
      </c>
      <c r="G6" s="95">
        <v>37</v>
      </c>
      <c r="H6" s="96">
        <v>45.78</v>
      </c>
    </row>
    <row r="7" spans="1:8" x14ac:dyDescent="0.25">
      <c r="A7" s="85" t="s">
        <v>588</v>
      </c>
      <c r="B7" s="86">
        <v>41285</v>
      </c>
      <c r="C7" s="87">
        <v>4</v>
      </c>
      <c r="D7" s="87" t="s">
        <v>577</v>
      </c>
      <c r="E7" s="87" t="s">
        <v>589</v>
      </c>
      <c r="F7" s="88">
        <v>4257.54</v>
      </c>
      <c r="G7" s="89">
        <v>93</v>
      </c>
      <c r="H7" s="90">
        <v>45.78</v>
      </c>
    </row>
    <row r="8" spans="1:8" x14ac:dyDescent="0.25">
      <c r="A8" s="91" t="s">
        <v>590</v>
      </c>
      <c r="B8" s="92">
        <v>41288</v>
      </c>
      <c r="C8" s="93">
        <v>4</v>
      </c>
      <c r="D8" s="93" t="s">
        <v>577</v>
      </c>
      <c r="E8" s="93" t="s">
        <v>591</v>
      </c>
      <c r="F8" s="94">
        <v>2709.08</v>
      </c>
      <c r="G8" s="95">
        <v>44</v>
      </c>
      <c r="H8" s="96">
        <v>61.57</v>
      </c>
    </row>
    <row r="9" spans="1:8" x14ac:dyDescent="0.25">
      <c r="A9" s="85" t="s">
        <v>592</v>
      </c>
      <c r="B9" s="86">
        <v>41289</v>
      </c>
      <c r="C9" s="87">
        <v>4</v>
      </c>
      <c r="D9" s="87" t="s">
        <v>586</v>
      </c>
      <c r="E9" s="87" t="s">
        <v>593</v>
      </c>
      <c r="F9" s="88">
        <v>1019.32</v>
      </c>
      <c r="G9" s="89">
        <v>34</v>
      </c>
      <c r="H9" s="90">
        <v>29.98</v>
      </c>
    </row>
    <row r="10" spans="1:8" x14ac:dyDescent="0.25">
      <c r="A10" s="91" t="s">
        <v>594</v>
      </c>
      <c r="B10" s="92">
        <v>41289</v>
      </c>
      <c r="C10" s="93">
        <v>4</v>
      </c>
      <c r="D10" s="93" t="s">
        <v>582</v>
      </c>
      <c r="E10" s="93" t="s">
        <v>595</v>
      </c>
      <c r="F10" s="94">
        <v>2609.46</v>
      </c>
      <c r="G10" s="95">
        <v>57</v>
      </c>
      <c r="H10" s="96">
        <v>45.78</v>
      </c>
    </row>
    <row r="11" spans="1:8" x14ac:dyDescent="0.25">
      <c r="A11" s="85" t="s">
        <v>596</v>
      </c>
      <c r="B11" s="86">
        <v>41292</v>
      </c>
      <c r="C11" s="87">
        <v>4</v>
      </c>
      <c r="D11" s="87" t="s">
        <v>582</v>
      </c>
      <c r="E11" s="87" t="s">
        <v>583</v>
      </c>
      <c r="F11" s="88">
        <v>2709.08</v>
      </c>
      <c r="G11" s="89">
        <v>44</v>
      </c>
      <c r="H11" s="90">
        <v>61.57</v>
      </c>
    </row>
    <row r="12" spans="1:8" x14ac:dyDescent="0.25">
      <c r="A12" s="91" t="s">
        <v>597</v>
      </c>
      <c r="B12" s="92">
        <v>41296</v>
      </c>
      <c r="C12" s="93">
        <v>4</v>
      </c>
      <c r="D12" s="93" t="s">
        <v>586</v>
      </c>
      <c r="E12" s="93" t="s">
        <v>598</v>
      </c>
      <c r="F12" s="94">
        <v>2709.08</v>
      </c>
      <c r="G12" s="95">
        <v>44</v>
      </c>
      <c r="H12" s="96">
        <v>61.57</v>
      </c>
    </row>
    <row r="13" spans="1:8" x14ac:dyDescent="0.25">
      <c r="A13" s="85" t="s">
        <v>599</v>
      </c>
      <c r="B13" s="86">
        <v>41296</v>
      </c>
      <c r="C13" s="87">
        <v>4</v>
      </c>
      <c r="D13" s="87" t="s">
        <v>586</v>
      </c>
      <c r="E13" s="87" t="s">
        <v>600</v>
      </c>
      <c r="F13" s="88">
        <v>9166.5</v>
      </c>
      <c r="G13" s="89">
        <v>45</v>
      </c>
      <c r="H13" s="90">
        <v>203.7</v>
      </c>
    </row>
    <row r="14" spans="1:8" x14ac:dyDescent="0.25">
      <c r="A14" s="91" t="s">
        <v>601</v>
      </c>
      <c r="B14" s="92">
        <v>41299</v>
      </c>
      <c r="C14" s="93">
        <v>4</v>
      </c>
      <c r="D14" s="93" t="s">
        <v>50</v>
      </c>
      <c r="E14" s="93" t="s">
        <v>602</v>
      </c>
      <c r="F14" s="94">
        <v>4578</v>
      </c>
      <c r="G14" s="95">
        <v>100</v>
      </c>
      <c r="H14" s="96">
        <v>45.78</v>
      </c>
    </row>
    <row r="15" spans="1:8" x14ac:dyDescent="0.25">
      <c r="A15" s="85" t="s">
        <v>603</v>
      </c>
      <c r="B15" s="86">
        <v>41303</v>
      </c>
      <c r="C15" s="87">
        <v>4</v>
      </c>
      <c r="D15" s="87" t="s">
        <v>586</v>
      </c>
      <c r="E15" s="87" t="s">
        <v>587</v>
      </c>
      <c r="F15" s="88">
        <v>2289</v>
      </c>
      <c r="G15" s="89">
        <v>50</v>
      </c>
      <c r="H15" s="90">
        <v>45.78</v>
      </c>
    </row>
    <row r="16" spans="1:8" x14ac:dyDescent="0.25">
      <c r="A16" s="91" t="s">
        <v>604</v>
      </c>
      <c r="B16" s="92">
        <v>41305</v>
      </c>
      <c r="C16" s="93">
        <v>4</v>
      </c>
      <c r="D16" s="93" t="s">
        <v>582</v>
      </c>
      <c r="E16" s="93" t="s">
        <v>605</v>
      </c>
      <c r="F16" s="94">
        <v>2709.08</v>
      </c>
      <c r="G16" s="95">
        <v>44</v>
      </c>
      <c r="H16" s="96">
        <v>61.57</v>
      </c>
    </row>
    <row r="17" spans="1:8" x14ac:dyDescent="0.25">
      <c r="A17" s="85" t="s">
        <v>606</v>
      </c>
      <c r="B17" s="86">
        <v>41305</v>
      </c>
      <c r="C17" s="87">
        <v>4</v>
      </c>
      <c r="D17" s="87" t="s">
        <v>577</v>
      </c>
      <c r="E17" s="87" t="s">
        <v>607</v>
      </c>
      <c r="F17" s="88">
        <v>9370.2000000000007</v>
      </c>
      <c r="G17" s="89">
        <v>46</v>
      </c>
      <c r="H17" s="90">
        <v>203.7</v>
      </c>
    </row>
    <row r="18" spans="1:8" x14ac:dyDescent="0.25">
      <c r="A18" s="91" t="s">
        <v>608</v>
      </c>
      <c r="B18" s="92">
        <v>41306</v>
      </c>
      <c r="C18" s="93">
        <v>4</v>
      </c>
      <c r="D18" s="93" t="s">
        <v>577</v>
      </c>
      <c r="E18" s="93" t="s">
        <v>609</v>
      </c>
      <c r="F18" s="94">
        <v>609.74</v>
      </c>
      <c r="G18" s="95">
        <v>43</v>
      </c>
      <c r="H18" s="96">
        <v>14.18</v>
      </c>
    </row>
    <row r="19" spans="1:8" x14ac:dyDescent="0.25">
      <c r="A19" s="85" t="s">
        <v>610</v>
      </c>
      <c r="B19" s="86">
        <v>41306</v>
      </c>
      <c r="C19" s="87">
        <v>4</v>
      </c>
      <c r="D19" s="87" t="s">
        <v>586</v>
      </c>
      <c r="E19" s="87" t="s">
        <v>611</v>
      </c>
      <c r="F19" s="88">
        <v>37097.71</v>
      </c>
      <c r="G19" s="89">
        <v>139</v>
      </c>
      <c r="H19" s="90">
        <v>266.89</v>
      </c>
    </row>
    <row r="20" spans="1:8" x14ac:dyDescent="0.25">
      <c r="A20" s="91" t="s">
        <v>612</v>
      </c>
      <c r="B20" s="92">
        <v>41313</v>
      </c>
      <c r="C20" s="93">
        <v>4</v>
      </c>
      <c r="D20" s="93" t="s">
        <v>50</v>
      </c>
      <c r="E20" s="93" t="s">
        <v>613</v>
      </c>
      <c r="F20" s="94">
        <v>5556.96</v>
      </c>
      <c r="G20" s="95">
        <v>51</v>
      </c>
      <c r="H20" s="96">
        <v>108.96</v>
      </c>
    </row>
    <row r="21" spans="1:8" x14ac:dyDescent="0.25">
      <c r="A21" s="85" t="s">
        <v>614</v>
      </c>
      <c r="B21" s="86">
        <v>41317</v>
      </c>
      <c r="C21" s="87">
        <v>4</v>
      </c>
      <c r="D21" s="87" t="s">
        <v>615</v>
      </c>
      <c r="E21" s="87" t="s">
        <v>616</v>
      </c>
      <c r="F21" s="88">
        <v>36563.93</v>
      </c>
      <c r="G21" s="89">
        <v>137</v>
      </c>
      <c r="H21" s="90">
        <v>266.89</v>
      </c>
    </row>
    <row r="22" spans="1:8" x14ac:dyDescent="0.25">
      <c r="A22" s="91" t="s">
        <v>617</v>
      </c>
      <c r="B22" s="92">
        <v>41318</v>
      </c>
      <c r="C22" s="93">
        <v>4</v>
      </c>
      <c r="D22" s="93" t="s">
        <v>586</v>
      </c>
      <c r="E22" s="93" t="s">
        <v>618</v>
      </c>
      <c r="F22" s="94">
        <v>19996.82</v>
      </c>
      <c r="G22" s="95">
        <v>67</v>
      </c>
      <c r="H22" s="96">
        <v>298.45999999999998</v>
      </c>
    </row>
    <row r="23" spans="1:8" x14ac:dyDescent="0.25">
      <c r="A23" s="85" t="s">
        <v>619</v>
      </c>
      <c r="B23" s="86">
        <v>41323</v>
      </c>
      <c r="C23" s="87">
        <v>4</v>
      </c>
      <c r="D23" s="87" t="s">
        <v>582</v>
      </c>
      <c r="E23" s="87" t="s">
        <v>595</v>
      </c>
      <c r="F23" s="88">
        <v>11725.95</v>
      </c>
      <c r="G23" s="89">
        <v>15</v>
      </c>
      <c r="H23" s="90">
        <v>781.73</v>
      </c>
    </row>
    <row r="24" spans="1:8" x14ac:dyDescent="0.25">
      <c r="A24" s="91" t="s">
        <v>620</v>
      </c>
      <c r="B24" s="92">
        <v>41323</v>
      </c>
      <c r="C24" s="93">
        <v>4</v>
      </c>
      <c r="D24" s="93" t="s">
        <v>586</v>
      </c>
      <c r="E24" s="93" t="s">
        <v>621</v>
      </c>
      <c r="F24" s="94">
        <v>4715.34</v>
      </c>
      <c r="G24" s="95">
        <v>103</v>
      </c>
      <c r="H24" s="96">
        <v>45.78</v>
      </c>
    </row>
    <row r="25" spans="1:8" x14ac:dyDescent="0.25">
      <c r="A25" s="85" t="s">
        <v>622</v>
      </c>
      <c r="B25" s="86">
        <v>41326</v>
      </c>
      <c r="C25" s="87">
        <v>4</v>
      </c>
      <c r="D25" s="87" t="s">
        <v>577</v>
      </c>
      <c r="E25" s="87" t="s">
        <v>623</v>
      </c>
      <c r="F25" s="88">
        <v>1469.02</v>
      </c>
      <c r="G25" s="89">
        <v>49</v>
      </c>
      <c r="H25" s="90">
        <v>29.98</v>
      </c>
    </row>
    <row r="26" spans="1:8" x14ac:dyDescent="0.25">
      <c r="A26" s="91" t="s">
        <v>624</v>
      </c>
      <c r="B26" s="92">
        <v>41327</v>
      </c>
      <c r="C26" s="93">
        <v>4</v>
      </c>
      <c r="D26" s="93" t="s">
        <v>582</v>
      </c>
      <c r="E26" s="93" t="s">
        <v>625</v>
      </c>
      <c r="F26" s="94">
        <v>16092.3</v>
      </c>
      <c r="G26" s="95">
        <v>79</v>
      </c>
      <c r="H26" s="96">
        <v>203.7</v>
      </c>
    </row>
    <row r="27" spans="1:8" x14ac:dyDescent="0.25">
      <c r="A27" s="85" t="s">
        <v>626</v>
      </c>
      <c r="B27" s="86">
        <v>41334</v>
      </c>
      <c r="C27" s="87">
        <v>4</v>
      </c>
      <c r="D27" s="87" t="s">
        <v>615</v>
      </c>
      <c r="E27" s="87" t="s">
        <v>627</v>
      </c>
      <c r="F27" s="88">
        <v>510.48</v>
      </c>
      <c r="G27" s="89">
        <v>36</v>
      </c>
      <c r="H27" s="90">
        <v>14.18</v>
      </c>
    </row>
    <row r="28" spans="1:8" x14ac:dyDescent="0.25">
      <c r="A28" s="91" t="s">
        <v>628</v>
      </c>
      <c r="B28" s="92">
        <v>41344</v>
      </c>
      <c r="C28" s="93">
        <v>4</v>
      </c>
      <c r="D28" s="93" t="s">
        <v>582</v>
      </c>
      <c r="E28" s="93" t="s">
        <v>629</v>
      </c>
      <c r="F28" s="94">
        <v>4576.32</v>
      </c>
      <c r="G28" s="95">
        <v>42</v>
      </c>
      <c r="H28" s="96">
        <v>108.96</v>
      </c>
    </row>
    <row r="29" spans="1:8" x14ac:dyDescent="0.25">
      <c r="A29" s="85" t="s">
        <v>630</v>
      </c>
      <c r="B29" s="86">
        <v>41345</v>
      </c>
      <c r="C29" s="87">
        <v>4</v>
      </c>
      <c r="D29" s="87" t="s">
        <v>50</v>
      </c>
      <c r="E29" s="87" t="s">
        <v>631</v>
      </c>
      <c r="F29" s="88">
        <v>1556.52</v>
      </c>
      <c r="G29" s="89">
        <v>34</v>
      </c>
      <c r="H29" s="90">
        <v>45.78</v>
      </c>
    </row>
    <row r="30" spans="1:8" x14ac:dyDescent="0.25">
      <c r="A30" s="91" t="s">
        <v>632</v>
      </c>
      <c r="B30" s="92">
        <v>41353</v>
      </c>
      <c r="C30" s="93">
        <v>4</v>
      </c>
      <c r="D30" s="93" t="s">
        <v>615</v>
      </c>
      <c r="E30" s="93" t="s">
        <v>633</v>
      </c>
      <c r="F30" s="94">
        <v>1259.1600000000001</v>
      </c>
      <c r="G30" s="95">
        <v>42</v>
      </c>
      <c r="H30" s="96">
        <v>29.98</v>
      </c>
    </row>
    <row r="31" spans="1:8" x14ac:dyDescent="0.25">
      <c r="A31" s="85" t="s">
        <v>634</v>
      </c>
      <c r="B31" s="86">
        <v>41362</v>
      </c>
      <c r="C31" s="87">
        <v>4</v>
      </c>
      <c r="D31" s="87" t="s">
        <v>586</v>
      </c>
      <c r="E31" s="87" t="s">
        <v>621</v>
      </c>
      <c r="F31" s="88">
        <v>15582.27</v>
      </c>
      <c r="G31" s="89">
        <v>33</v>
      </c>
      <c r="H31" s="90">
        <v>472.19</v>
      </c>
    </row>
    <row r="32" spans="1:8" x14ac:dyDescent="0.25">
      <c r="A32" s="91" t="s">
        <v>635</v>
      </c>
      <c r="B32" s="92">
        <v>41275</v>
      </c>
      <c r="C32" s="93">
        <v>4</v>
      </c>
      <c r="D32" s="93" t="s">
        <v>586</v>
      </c>
      <c r="E32" s="93" t="s">
        <v>600</v>
      </c>
      <c r="F32" s="94">
        <v>467.94</v>
      </c>
      <c r="G32" s="95">
        <v>33</v>
      </c>
      <c r="H32" s="96">
        <v>14.18</v>
      </c>
    </row>
    <row r="33" spans="1:8" x14ac:dyDescent="0.25">
      <c r="A33" s="85" t="s">
        <v>636</v>
      </c>
      <c r="B33" s="86">
        <v>41275</v>
      </c>
      <c r="C33" s="87">
        <v>4</v>
      </c>
      <c r="D33" s="87" t="s">
        <v>50</v>
      </c>
      <c r="E33" s="87" t="s">
        <v>637</v>
      </c>
      <c r="F33" s="88">
        <v>34695.699999999997</v>
      </c>
      <c r="G33" s="89">
        <v>130</v>
      </c>
      <c r="H33" s="90">
        <v>266.89</v>
      </c>
    </row>
    <row r="34" spans="1:8" x14ac:dyDescent="0.25">
      <c r="A34" s="91" t="s">
        <v>638</v>
      </c>
      <c r="B34" s="92">
        <v>41276</v>
      </c>
      <c r="C34" s="93">
        <v>4</v>
      </c>
      <c r="D34" s="93" t="s">
        <v>50</v>
      </c>
      <c r="E34" s="93" t="s">
        <v>639</v>
      </c>
      <c r="F34" s="94">
        <v>1779.05</v>
      </c>
      <c r="G34" s="95">
        <v>23</v>
      </c>
      <c r="H34" s="96">
        <v>77.349999999999994</v>
      </c>
    </row>
    <row r="35" spans="1:8" x14ac:dyDescent="0.25">
      <c r="A35" s="85" t="s">
        <v>640</v>
      </c>
      <c r="B35" s="86">
        <v>41283</v>
      </c>
      <c r="C35" s="87">
        <v>4</v>
      </c>
      <c r="D35" s="87" t="s">
        <v>615</v>
      </c>
      <c r="E35" s="87" t="s">
        <v>641</v>
      </c>
      <c r="F35" s="88">
        <v>1779.05</v>
      </c>
      <c r="G35" s="89">
        <v>23</v>
      </c>
      <c r="H35" s="90">
        <v>77.349999999999994</v>
      </c>
    </row>
    <row r="36" spans="1:8" x14ac:dyDescent="0.25">
      <c r="A36" s="91" t="s">
        <v>642</v>
      </c>
      <c r="B36" s="92">
        <v>41283</v>
      </c>
      <c r="C36" s="93">
        <v>4</v>
      </c>
      <c r="D36" s="93" t="s">
        <v>586</v>
      </c>
      <c r="E36" s="93" t="s">
        <v>643</v>
      </c>
      <c r="F36" s="94">
        <v>18206.060000000001</v>
      </c>
      <c r="G36" s="95">
        <v>61</v>
      </c>
      <c r="H36" s="96">
        <v>298.45999999999998</v>
      </c>
    </row>
    <row r="37" spans="1:8" x14ac:dyDescent="0.25">
      <c r="A37" s="85" t="s">
        <v>644</v>
      </c>
      <c r="B37" s="86">
        <v>41283</v>
      </c>
      <c r="C37" s="87">
        <v>4</v>
      </c>
      <c r="D37" s="87" t="s">
        <v>50</v>
      </c>
      <c r="E37" s="87" t="s">
        <v>639</v>
      </c>
      <c r="F37" s="88">
        <v>34695.699999999997</v>
      </c>
      <c r="G37" s="89">
        <v>130</v>
      </c>
      <c r="H37" s="90">
        <v>266.89</v>
      </c>
    </row>
    <row r="38" spans="1:8" x14ac:dyDescent="0.25">
      <c r="A38" s="91" t="s">
        <v>645</v>
      </c>
      <c r="B38" s="92">
        <v>41290</v>
      </c>
      <c r="C38" s="93">
        <v>4</v>
      </c>
      <c r="D38" s="93" t="s">
        <v>577</v>
      </c>
      <c r="E38" s="93" t="s">
        <v>646</v>
      </c>
      <c r="F38" s="94">
        <v>467.94</v>
      </c>
      <c r="G38" s="95">
        <v>33</v>
      </c>
      <c r="H38" s="96">
        <v>14.18</v>
      </c>
    </row>
    <row r="39" spans="1:8" x14ac:dyDescent="0.25">
      <c r="A39" s="85" t="s">
        <v>647</v>
      </c>
      <c r="B39" s="86">
        <v>41295</v>
      </c>
      <c r="C39" s="87">
        <v>4</v>
      </c>
      <c r="D39" s="87" t="s">
        <v>50</v>
      </c>
      <c r="E39" s="87" t="s">
        <v>602</v>
      </c>
      <c r="F39" s="88">
        <v>1856.4</v>
      </c>
      <c r="G39" s="89">
        <v>24</v>
      </c>
      <c r="H39" s="90">
        <v>77.349999999999994</v>
      </c>
    </row>
    <row r="40" spans="1:8" x14ac:dyDescent="0.25">
      <c r="A40" s="91" t="s">
        <v>648</v>
      </c>
      <c r="B40" s="92">
        <v>41296</v>
      </c>
      <c r="C40" s="93">
        <v>4</v>
      </c>
      <c r="D40" s="93" t="s">
        <v>586</v>
      </c>
      <c r="E40" s="93" t="s">
        <v>593</v>
      </c>
      <c r="F40" s="94">
        <v>17907.599999999999</v>
      </c>
      <c r="G40" s="95">
        <v>60</v>
      </c>
      <c r="H40" s="96">
        <v>298.45999999999998</v>
      </c>
    </row>
    <row r="41" spans="1:8" x14ac:dyDescent="0.25">
      <c r="A41" s="85" t="s">
        <v>649</v>
      </c>
      <c r="B41" s="86">
        <v>41309</v>
      </c>
      <c r="C41" s="87">
        <v>4</v>
      </c>
      <c r="D41" s="87" t="s">
        <v>577</v>
      </c>
      <c r="E41" s="87" t="s">
        <v>650</v>
      </c>
      <c r="F41" s="88">
        <v>2552.5500000000002</v>
      </c>
      <c r="G41" s="89">
        <v>33</v>
      </c>
      <c r="H41" s="90">
        <v>77.349999999999994</v>
      </c>
    </row>
    <row r="42" spans="1:8" x14ac:dyDescent="0.25">
      <c r="A42" s="91" t="s">
        <v>651</v>
      </c>
      <c r="B42" s="92">
        <v>41310</v>
      </c>
      <c r="C42" s="93">
        <v>4</v>
      </c>
      <c r="D42" s="93" t="s">
        <v>577</v>
      </c>
      <c r="E42" s="93" t="s">
        <v>652</v>
      </c>
      <c r="F42" s="94">
        <v>2701.02</v>
      </c>
      <c r="G42" s="95">
        <v>59</v>
      </c>
      <c r="H42" s="96">
        <v>45.78</v>
      </c>
    </row>
    <row r="43" spans="1:8" x14ac:dyDescent="0.25">
      <c r="A43" s="85" t="s">
        <v>653</v>
      </c>
      <c r="B43" s="86">
        <v>41310</v>
      </c>
      <c r="C43" s="87">
        <v>4</v>
      </c>
      <c r="D43" s="87" t="s">
        <v>582</v>
      </c>
      <c r="E43" s="87" t="s">
        <v>654</v>
      </c>
      <c r="F43" s="88">
        <v>2746.8</v>
      </c>
      <c r="G43" s="89">
        <v>60</v>
      </c>
      <c r="H43" s="90">
        <v>45.78</v>
      </c>
    </row>
    <row r="44" spans="1:8" x14ac:dyDescent="0.25">
      <c r="A44" s="91" t="s">
        <v>655</v>
      </c>
      <c r="B44" s="92">
        <v>41310</v>
      </c>
      <c r="C44" s="93">
        <v>4</v>
      </c>
      <c r="D44" s="93" t="s">
        <v>582</v>
      </c>
      <c r="E44" s="93" t="s">
        <v>583</v>
      </c>
      <c r="F44" s="94">
        <v>15888.6</v>
      </c>
      <c r="G44" s="95">
        <v>78</v>
      </c>
      <c r="H44" s="96">
        <v>203.7</v>
      </c>
    </row>
    <row r="45" spans="1:8" x14ac:dyDescent="0.25">
      <c r="A45" s="85" t="s">
        <v>656</v>
      </c>
      <c r="B45" s="86">
        <v>41319</v>
      </c>
      <c r="C45" s="87">
        <v>4</v>
      </c>
      <c r="D45" s="87" t="s">
        <v>50</v>
      </c>
      <c r="E45" s="87" t="s">
        <v>657</v>
      </c>
      <c r="F45" s="88">
        <v>2320.5</v>
      </c>
      <c r="G45" s="89">
        <v>30</v>
      </c>
      <c r="H45" s="90">
        <v>77.349999999999994</v>
      </c>
    </row>
    <row r="46" spans="1:8" x14ac:dyDescent="0.25">
      <c r="A46" s="91" t="s">
        <v>658</v>
      </c>
      <c r="B46" s="92">
        <v>41320</v>
      </c>
      <c r="C46" s="93">
        <v>4</v>
      </c>
      <c r="D46" s="93" t="s">
        <v>582</v>
      </c>
      <c r="E46" s="93" t="s">
        <v>659</v>
      </c>
      <c r="F46" s="94">
        <v>3447.92</v>
      </c>
      <c r="G46" s="95">
        <v>56</v>
      </c>
      <c r="H46" s="96">
        <v>61.57</v>
      </c>
    </row>
    <row r="47" spans="1:8" x14ac:dyDescent="0.25">
      <c r="A47" s="85" t="s">
        <v>660</v>
      </c>
      <c r="B47" s="86">
        <v>41324</v>
      </c>
      <c r="C47" s="87">
        <v>4</v>
      </c>
      <c r="D47" s="87" t="s">
        <v>577</v>
      </c>
      <c r="E47" s="87" t="s">
        <v>661</v>
      </c>
      <c r="F47" s="88">
        <v>11725.95</v>
      </c>
      <c r="G47" s="89">
        <v>15</v>
      </c>
      <c r="H47" s="90">
        <v>781.73</v>
      </c>
    </row>
    <row r="48" spans="1:8" x14ac:dyDescent="0.25">
      <c r="A48" s="91" t="s">
        <v>662</v>
      </c>
      <c r="B48" s="92">
        <v>41324</v>
      </c>
      <c r="C48" s="93">
        <v>4</v>
      </c>
      <c r="D48" s="93" t="s">
        <v>577</v>
      </c>
      <c r="E48" s="93" t="s">
        <v>663</v>
      </c>
      <c r="F48" s="94">
        <v>3201.64</v>
      </c>
      <c r="G48" s="95">
        <v>52</v>
      </c>
      <c r="H48" s="96">
        <v>61.57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3"/>
  <sheetViews>
    <sheetView workbookViewId="0">
      <selection sqref="A1:F1"/>
    </sheetView>
  </sheetViews>
  <sheetFormatPr defaultRowHeight="12.5" x14ac:dyDescent="0.25"/>
  <cols>
    <col min="1" max="1" width="9.7265625" bestFit="1" customWidth="1"/>
    <col min="2" max="2" width="12.1796875" bestFit="1" customWidth="1"/>
  </cols>
  <sheetData>
    <row r="1" spans="1:6" ht="15.5" x14ac:dyDescent="0.35">
      <c r="A1" s="109" t="s">
        <v>353</v>
      </c>
      <c r="B1" s="109"/>
      <c r="C1" s="109"/>
      <c r="D1" s="109"/>
      <c r="E1" s="109"/>
      <c r="F1" s="109"/>
    </row>
    <row r="2" spans="1:6" ht="15.5" x14ac:dyDescent="0.35">
      <c r="A2" s="109" t="s">
        <v>354</v>
      </c>
      <c r="B2" s="109"/>
      <c r="C2" s="109"/>
      <c r="D2" s="109"/>
      <c r="E2" s="109"/>
      <c r="F2" s="109"/>
    </row>
    <row r="4" spans="1:6" ht="13" x14ac:dyDescent="0.3">
      <c r="A4" s="23" t="s">
        <v>311</v>
      </c>
      <c r="B4" s="23" t="s">
        <v>366</v>
      </c>
      <c r="C4" s="23" t="s">
        <v>355</v>
      </c>
      <c r="D4" s="23" t="s">
        <v>356</v>
      </c>
      <c r="E4" s="23" t="s">
        <v>357</v>
      </c>
      <c r="F4" s="23" t="s">
        <v>358</v>
      </c>
    </row>
    <row r="5" spans="1:6" x14ac:dyDescent="0.25">
      <c r="A5" t="s">
        <v>359</v>
      </c>
      <c r="B5" s="24" t="s">
        <v>367</v>
      </c>
      <c r="C5">
        <v>98</v>
      </c>
      <c r="D5">
        <v>99</v>
      </c>
      <c r="E5">
        <v>75</v>
      </c>
      <c r="F5">
        <v>67</v>
      </c>
    </row>
    <row r="6" spans="1:6" x14ac:dyDescent="0.25">
      <c r="A6" t="s">
        <v>360</v>
      </c>
      <c r="B6" s="24" t="s">
        <v>111</v>
      </c>
      <c r="C6">
        <v>50</v>
      </c>
      <c r="D6">
        <v>90</v>
      </c>
      <c r="E6">
        <v>65</v>
      </c>
      <c r="F6">
        <v>90</v>
      </c>
    </row>
    <row r="7" spans="1:6" x14ac:dyDescent="0.25">
      <c r="A7" t="s">
        <v>361</v>
      </c>
      <c r="B7" s="24" t="s">
        <v>367</v>
      </c>
      <c r="C7">
        <v>90</v>
      </c>
      <c r="D7">
        <v>100</v>
      </c>
      <c r="E7">
        <v>79</v>
      </c>
      <c r="F7">
        <v>90</v>
      </c>
    </row>
    <row r="8" spans="1:6" x14ac:dyDescent="0.25">
      <c r="A8" t="s">
        <v>362</v>
      </c>
      <c r="B8" s="24" t="s">
        <v>367</v>
      </c>
      <c r="C8">
        <v>90</v>
      </c>
      <c r="D8">
        <v>89</v>
      </c>
      <c r="E8">
        <v>89</v>
      </c>
      <c r="F8">
        <v>90</v>
      </c>
    </row>
    <row r="9" spans="1:6" x14ac:dyDescent="0.25">
      <c r="A9" t="s">
        <v>363</v>
      </c>
      <c r="B9" s="24" t="s">
        <v>367</v>
      </c>
      <c r="C9">
        <v>80</v>
      </c>
      <c r="D9">
        <v>78</v>
      </c>
      <c r="E9">
        <v>99</v>
      </c>
      <c r="F9">
        <v>91</v>
      </c>
    </row>
    <row r="10" spans="1:6" x14ac:dyDescent="0.25">
      <c r="A10" t="s">
        <v>359</v>
      </c>
      <c r="B10" s="24" t="s">
        <v>111</v>
      </c>
      <c r="C10">
        <v>75</v>
      </c>
      <c r="D10">
        <v>89</v>
      </c>
      <c r="E10">
        <v>100</v>
      </c>
      <c r="F10">
        <v>93</v>
      </c>
    </row>
    <row r="11" spans="1:6" x14ac:dyDescent="0.25">
      <c r="A11" t="s">
        <v>359</v>
      </c>
      <c r="B11" s="24" t="s">
        <v>111</v>
      </c>
      <c r="C11">
        <v>75</v>
      </c>
      <c r="D11">
        <v>89</v>
      </c>
      <c r="E11">
        <v>100</v>
      </c>
      <c r="F11">
        <v>93</v>
      </c>
    </row>
    <row r="12" spans="1:6" x14ac:dyDescent="0.25">
      <c r="A12" t="s">
        <v>364</v>
      </c>
      <c r="B12" s="24" t="s">
        <v>367</v>
      </c>
      <c r="C12">
        <v>75</v>
      </c>
      <c r="D12">
        <v>92</v>
      </c>
      <c r="E12">
        <v>85</v>
      </c>
      <c r="F12">
        <v>90</v>
      </c>
    </row>
    <row r="13" spans="1:6" x14ac:dyDescent="0.25">
      <c r="A13" t="s">
        <v>365</v>
      </c>
      <c r="B13" s="24" t="s">
        <v>367</v>
      </c>
      <c r="C13">
        <v>75</v>
      </c>
      <c r="D13">
        <v>95</v>
      </c>
      <c r="E13">
        <v>54</v>
      </c>
      <c r="F13">
        <v>100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99"/>
  <sheetViews>
    <sheetView workbookViewId="0">
      <selection activeCell="P3" sqref="P3"/>
    </sheetView>
  </sheetViews>
  <sheetFormatPr defaultRowHeight="12.5" x14ac:dyDescent="0.25"/>
  <cols>
    <col min="1" max="1" width="5.1796875" customWidth="1"/>
    <col min="2" max="2" width="9.7265625" customWidth="1"/>
    <col min="3" max="3" width="10.26953125" customWidth="1"/>
    <col min="5" max="5" width="11.453125" customWidth="1"/>
    <col min="6" max="6" width="14.26953125" customWidth="1"/>
    <col min="7" max="7" width="12.7265625" customWidth="1"/>
    <col min="9" max="9" width="5.81640625" customWidth="1"/>
    <col min="11" max="11" width="10.1796875" customWidth="1"/>
  </cols>
  <sheetData>
    <row r="1" spans="1:14" ht="15.5" x14ac:dyDescent="0.35">
      <c r="A1" s="8" t="s">
        <v>23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4" ht="12.75" customHeight="1" x14ac:dyDescent="0.3">
      <c r="D2" s="10" t="s">
        <v>24</v>
      </c>
      <c r="G2" s="11">
        <f ca="1">NOW()</f>
        <v>44945.508874884261</v>
      </c>
    </row>
    <row r="3" spans="1:14" ht="12.75" customHeight="1" x14ac:dyDescent="0.25">
      <c r="N3" s="48" t="s">
        <v>736</v>
      </c>
    </row>
    <row r="4" spans="1:14" ht="25.5" customHeight="1" thickBot="1" x14ac:dyDescent="0.35">
      <c r="A4" s="12" t="s">
        <v>25</v>
      </c>
      <c r="B4" s="12" t="s">
        <v>26</v>
      </c>
      <c r="C4" s="12" t="s">
        <v>27</v>
      </c>
      <c r="D4" s="12" t="s">
        <v>28</v>
      </c>
      <c r="E4" s="12" t="s">
        <v>29</v>
      </c>
      <c r="F4" s="12" t="s">
        <v>30</v>
      </c>
      <c r="G4" s="12" t="s">
        <v>31</v>
      </c>
      <c r="H4" s="13" t="s">
        <v>32</v>
      </c>
      <c r="I4" s="12" t="s">
        <v>33</v>
      </c>
      <c r="J4" s="14" t="s">
        <v>34</v>
      </c>
      <c r="K4" s="14" t="s">
        <v>35</v>
      </c>
    </row>
    <row r="5" spans="1:14" x14ac:dyDescent="0.25">
      <c r="A5">
        <v>1</v>
      </c>
      <c r="B5" t="s">
        <v>36</v>
      </c>
      <c r="C5" t="s">
        <v>37</v>
      </c>
      <c r="D5" t="s">
        <v>38</v>
      </c>
      <c r="E5" t="s">
        <v>39</v>
      </c>
      <c r="F5" t="s">
        <v>40</v>
      </c>
      <c r="G5" s="11">
        <v>31770</v>
      </c>
      <c r="H5" s="15" t="s">
        <v>41</v>
      </c>
      <c r="I5">
        <v>35.5</v>
      </c>
      <c r="J5" s="16">
        <v>12.5</v>
      </c>
      <c r="K5" s="16">
        <f>I5*J5</f>
        <v>443.75</v>
      </c>
    </row>
    <row r="6" spans="1:14" x14ac:dyDescent="0.25">
      <c r="A6">
        <v>2</v>
      </c>
      <c r="B6" t="s">
        <v>42</v>
      </c>
      <c r="C6" t="s">
        <v>43</v>
      </c>
      <c r="D6" t="s">
        <v>44</v>
      </c>
      <c r="E6" t="s">
        <v>45</v>
      </c>
      <c r="F6" t="s">
        <v>40</v>
      </c>
      <c r="G6" s="11">
        <v>31233</v>
      </c>
      <c r="H6" s="15" t="s">
        <v>46</v>
      </c>
      <c r="I6">
        <v>35.5</v>
      </c>
      <c r="J6" s="16">
        <v>13.3</v>
      </c>
      <c r="K6" s="16">
        <f t="shared" ref="K6:K69" si="0">I6*J6</f>
        <v>472.15000000000003</v>
      </c>
    </row>
    <row r="7" spans="1:14" x14ac:dyDescent="0.25">
      <c r="A7">
        <v>3</v>
      </c>
      <c r="B7" t="s">
        <v>47</v>
      </c>
      <c r="C7" t="s">
        <v>48</v>
      </c>
      <c r="D7" t="s">
        <v>49</v>
      </c>
      <c r="E7" t="s">
        <v>50</v>
      </c>
      <c r="F7" t="s">
        <v>40</v>
      </c>
      <c r="G7" s="11">
        <v>33080</v>
      </c>
      <c r="H7" s="15" t="s">
        <v>51</v>
      </c>
      <c r="I7">
        <v>42</v>
      </c>
      <c r="J7" s="16">
        <v>16.75</v>
      </c>
      <c r="K7" s="16">
        <f t="shared" si="0"/>
        <v>703.5</v>
      </c>
    </row>
    <row r="8" spans="1:14" x14ac:dyDescent="0.25">
      <c r="A8">
        <v>4</v>
      </c>
      <c r="B8" t="s">
        <v>52</v>
      </c>
      <c r="C8" t="s">
        <v>53</v>
      </c>
      <c r="D8" t="s">
        <v>54</v>
      </c>
      <c r="E8" t="s">
        <v>55</v>
      </c>
      <c r="F8" t="s">
        <v>40</v>
      </c>
      <c r="G8" s="11">
        <v>32301</v>
      </c>
      <c r="H8" s="15" t="s">
        <v>56</v>
      </c>
      <c r="I8">
        <v>40</v>
      </c>
      <c r="J8" s="16">
        <v>8.75</v>
      </c>
      <c r="K8" s="16">
        <f t="shared" si="0"/>
        <v>350</v>
      </c>
    </row>
    <row r="9" spans="1:14" x14ac:dyDescent="0.25">
      <c r="A9">
        <v>5</v>
      </c>
      <c r="B9" t="s">
        <v>57</v>
      </c>
      <c r="C9" t="s">
        <v>58</v>
      </c>
      <c r="D9" t="s">
        <v>59</v>
      </c>
      <c r="E9" t="s">
        <v>45</v>
      </c>
      <c r="F9" t="s">
        <v>60</v>
      </c>
      <c r="G9" s="11">
        <v>30479</v>
      </c>
      <c r="H9" s="15" t="s">
        <v>51</v>
      </c>
      <c r="I9">
        <v>40</v>
      </c>
      <c r="J9" s="16">
        <v>12.6</v>
      </c>
      <c r="K9" s="16">
        <f t="shared" si="0"/>
        <v>504</v>
      </c>
    </row>
    <row r="10" spans="1:14" x14ac:dyDescent="0.25">
      <c r="A10">
        <v>6</v>
      </c>
      <c r="B10" t="s">
        <v>61</v>
      </c>
      <c r="C10" t="s">
        <v>62</v>
      </c>
      <c r="D10" t="s">
        <v>63</v>
      </c>
      <c r="E10" t="s">
        <v>45</v>
      </c>
      <c r="F10" t="s">
        <v>64</v>
      </c>
      <c r="G10" s="11">
        <v>31933</v>
      </c>
      <c r="H10" s="15" t="s">
        <v>46</v>
      </c>
      <c r="I10">
        <v>35</v>
      </c>
      <c r="J10" s="16">
        <v>24</v>
      </c>
      <c r="K10" s="16">
        <f t="shared" si="0"/>
        <v>840</v>
      </c>
    </row>
    <row r="11" spans="1:14" x14ac:dyDescent="0.25">
      <c r="A11">
        <v>7</v>
      </c>
      <c r="B11" t="s">
        <v>65</v>
      </c>
      <c r="C11" t="s">
        <v>66</v>
      </c>
      <c r="D11" t="s">
        <v>67</v>
      </c>
      <c r="E11" t="s">
        <v>50</v>
      </c>
      <c r="F11" t="s">
        <v>40</v>
      </c>
      <c r="G11" s="11">
        <v>32565</v>
      </c>
      <c r="H11" s="15" t="s">
        <v>56</v>
      </c>
      <c r="I11">
        <v>35</v>
      </c>
      <c r="J11" s="16">
        <v>12.1</v>
      </c>
      <c r="K11" s="16">
        <f t="shared" si="0"/>
        <v>423.5</v>
      </c>
    </row>
    <row r="12" spans="1:14" x14ac:dyDescent="0.25">
      <c r="A12">
        <v>8</v>
      </c>
      <c r="B12" t="s">
        <v>68</v>
      </c>
      <c r="C12" t="s">
        <v>69</v>
      </c>
      <c r="D12" t="s">
        <v>70</v>
      </c>
      <c r="E12" t="s">
        <v>39</v>
      </c>
      <c r="F12" t="s">
        <v>60</v>
      </c>
      <c r="G12" s="11">
        <v>30421</v>
      </c>
      <c r="H12" s="15" t="s">
        <v>46</v>
      </c>
      <c r="I12">
        <v>40</v>
      </c>
      <c r="J12" s="16">
        <v>21.5</v>
      </c>
      <c r="K12" s="16">
        <f t="shared" si="0"/>
        <v>860</v>
      </c>
    </row>
    <row r="13" spans="1:14" x14ac:dyDescent="0.25">
      <c r="A13">
        <v>9</v>
      </c>
      <c r="B13" t="s">
        <v>71</v>
      </c>
      <c r="C13" t="s">
        <v>72</v>
      </c>
      <c r="D13" t="s">
        <v>73</v>
      </c>
      <c r="E13" t="s">
        <v>50</v>
      </c>
      <c r="F13" t="s">
        <v>74</v>
      </c>
      <c r="G13" s="11">
        <v>32905</v>
      </c>
      <c r="H13" s="15" t="s">
        <v>75</v>
      </c>
      <c r="I13">
        <v>35.5</v>
      </c>
      <c r="J13" s="16">
        <v>13.3</v>
      </c>
      <c r="K13" s="16">
        <f t="shared" si="0"/>
        <v>472.15000000000003</v>
      </c>
    </row>
    <row r="14" spans="1:14" x14ac:dyDescent="0.25">
      <c r="A14">
        <v>10</v>
      </c>
      <c r="B14" t="s">
        <v>76</v>
      </c>
      <c r="C14" t="s">
        <v>77</v>
      </c>
      <c r="D14" t="s">
        <v>78</v>
      </c>
      <c r="E14" t="s">
        <v>39</v>
      </c>
      <c r="F14" t="s">
        <v>60</v>
      </c>
      <c r="G14" s="11">
        <v>33237</v>
      </c>
      <c r="H14" s="15"/>
      <c r="I14">
        <v>40</v>
      </c>
      <c r="J14" s="16">
        <v>21.5</v>
      </c>
      <c r="K14" s="16">
        <f t="shared" si="0"/>
        <v>860</v>
      </c>
    </row>
    <row r="15" spans="1:14" x14ac:dyDescent="0.25">
      <c r="A15">
        <v>11</v>
      </c>
      <c r="B15" t="s">
        <v>79</v>
      </c>
      <c r="C15" t="s">
        <v>80</v>
      </c>
      <c r="D15" t="s">
        <v>81</v>
      </c>
      <c r="E15" t="s">
        <v>45</v>
      </c>
      <c r="F15" t="s">
        <v>60</v>
      </c>
      <c r="G15" s="11">
        <v>30902</v>
      </c>
      <c r="H15" s="15" t="s">
        <v>41</v>
      </c>
      <c r="I15">
        <v>35.5</v>
      </c>
      <c r="J15" s="16">
        <v>13.3</v>
      </c>
      <c r="K15" s="16">
        <f t="shared" si="0"/>
        <v>472.15000000000003</v>
      </c>
    </row>
    <row r="16" spans="1:14" x14ac:dyDescent="0.25">
      <c r="A16">
        <v>12</v>
      </c>
      <c r="B16" t="s">
        <v>82</v>
      </c>
      <c r="C16" t="s">
        <v>83</v>
      </c>
      <c r="D16" t="s">
        <v>84</v>
      </c>
      <c r="E16" t="s">
        <v>50</v>
      </c>
      <c r="F16" t="s">
        <v>60</v>
      </c>
      <c r="G16" s="11">
        <v>32968</v>
      </c>
      <c r="H16" s="15" t="s">
        <v>51</v>
      </c>
      <c r="I16">
        <v>32</v>
      </c>
      <c r="J16" s="16">
        <v>5.5</v>
      </c>
      <c r="K16" s="16">
        <f t="shared" si="0"/>
        <v>176</v>
      </c>
    </row>
    <row r="17" spans="1:11" x14ac:dyDescent="0.25">
      <c r="A17">
        <v>13</v>
      </c>
      <c r="B17" t="s">
        <v>85</v>
      </c>
      <c r="C17" t="s">
        <v>86</v>
      </c>
      <c r="D17" t="s">
        <v>87</v>
      </c>
      <c r="E17" t="s">
        <v>39</v>
      </c>
      <c r="F17" t="s">
        <v>40</v>
      </c>
      <c r="G17" s="11">
        <v>31072</v>
      </c>
      <c r="H17" s="15" t="s">
        <v>88</v>
      </c>
      <c r="I17">
        <v>35.5</v>
      </c>
      <c r="J17" s="16">
        <v>12.5</v>
      </c>
      <c r="K17" s="16">
        <f t="shared" si="0"/>
        <v>443.75</v>
      </c>
    </row>
    <row r="18" spans="1:11" x14ac:dyDescent="0.25">
      <c r="A18">
        <v>14</v>
      </c>
      <c r="B18" t="s">
        <v>5</v>
      </c>
      <c r="C18" t="s">
        <v>89</v>
      </c>
      <c r="D18" t="s">
        <v>90</v>
      </c>
      <c r="E18" t="s">
        <v>45</v>
      </c>
      <c r="F18" t="s">
        <v>64</v>
      </c>
      <c r="G18" s="11">
        <v>32275</v>
      </c>
      <c r="H18" s="15" t="s">
        <v>88</v>
      </c>
      <c r="I18">
        <v>40</v>
      </c>
      <c r="J18" s="16">
        <v>7.22</v>
      </c>
      <c r="K18" s="16">
        <f t="shared" si="0"/>
        <v>288.8</v>
      </c>
    </row>
    <row r="19" spans="1:11" x14ac:dyDescent="0.25">
      <c r="A19">
        <v>15</v>
      </c>
      <c r="B19" t="s">
        <v>91</v>
      </c>
      <c r="C19" t="s">
        <v>92</v>
      </c>
      <c r="D19" t="s">
        <v>93</v>
      </c>
      <c r="E19" t="s">
        <v>45</v>
      </c>
      <c r="F19" t="s">
        <v>40</v>
      </c>
      <c r="G19" s="11">
        <v>31938</v>
      </c>
      <c r="H19" s="15" t="s">
        <v>88</v>
      </c>
      <c r="I19">
        <v>40</v>
      </c>
      <c r="J19" s="16">
        <v>12.6</v>
      </c>
      <c r="K19" s="16">
        <f t="shared" si="0"/>
        <v>504</v>
      </c>
    </row>
    <row r="20" spans="1:11" x14ac:dyDescent="0.25">
      <c r="A20">
        <v>16</v>
      </c>
      <c r="B20" t="s">
        <v>94</v>
      </c>
      <c r="C20" t="s">
        <v>95</v>
      </c>
      <c r="D20" t="s">
        <v>96</v>
      </c>
      <c r="E20" t="s">
        <v>45</v>
      </c>
      <c r="F20" t="s">
        <v>60</v>
      </c>
      <c r="G20" s="11">
        <v>31696</v>
      </c>
      <c r="H20" s="15" t="s">
        <v>88</v>
      </c>
      <c r="I20">
        <v>35.5</v>
      </c>
      <c r="J20" s="16">
        <v>13.3</v>
      </c>
      <c r="K20" s="16">
        <f t="shared" si="0"/>
        <v>472.15000000000003</v>
      </c>
    </row>
    <row r="21" spans="1:11" x14ac:dyDescent="0.25">
      <c r="A21">
        <v>17</v>
      </c>
      <c r="B21" t="s">
        <v>97</v>
      </c>
      <c r="C21" t="s">
        <v>98</v>
      </c>
      <c r="D21" t="s">
        <v>99</v>
      </c>
      <c r="E21" t="s">
        <v>50</v>
      </c>
      <c r="F21" t="s">
        <v>74</v>
      </c>
      <c r="G21" s="11">
        <v>31174</v>
      </c>
      <c r="H21" s="15" t="s">
        <v>100</v>
      </c>
      <c r="I21">
        <v>40</v>
      </c>
      <c r="J21" s="16">
        <v>22</v>
      </c>
      <c r="K21" s="16">
        <f t="shared" si="0"/>
        <v>880</v>
      </c>
    </row>
    <row r="22" spans="1:11" x14ac:dyDescent="0.25">
      <c r="A22">
        <v>18</v>
      </c>
      <c r="B22" t="s">
        <v>101</v>
      </c>
      <c r="C22" t="s">
        <v>102</v>
      </c>
      <c r="D22" t="s">
        <v>103</v>
      </c>
      <c r="E22" t="s">
        <v>45</v>
      </c>
      <c r="F22" t="s">
        <v>64</v>
      </c>
      <c r="G22" s="11">
        <v>32130</v>
      </c>
      <c r="H22" s="15" t="s">
        <v>100</v>
      </c>
      <c r="I22">
        <v>40</v>
      </c>
      <c r="J22" s="16">
        <v>22</v>
      </c>
      <c r="K22" s="16">
        <f t="shared" si="0"/>
        <v>880</v>
      </c>
    </row>
    <row r="23" spans="1:11" x14ac:dyDescent="0.25">
      <c r="A23">
        <v>19</v>
      </c>
      <c r="B23" t="s">
        <v>104</v>
      </c>
      <c r="C23" t="s">
        <v>105</v>
      </c>
      <c r="D23" t="s">
        <v>106</v>
      </c>
      <c r="E23" t="s">
        <v>55</v>
      </c>
      <c r="F23" t="s">
        <v>60</v>
      </c>
      <c r="G23" s="11">
        <v>31951</v>
      </c>
      <c r="H23" s="15" t="s">
        <v>56</v>
      </c>
      <c r="I23">
        <v>40</v>
      </c>
      <c r="J23" s="16">
        <v>15</v>
      </c>
      <c r="K23" s="16">
        <f t="shared" si="0"/>
        <v>600</v>
      </c>
    </row>
    <row r="24" spans="1:11" x14ac:dyDescent="0.25">
      <c r="A24">
        <v>20</v>
      </c>
      <c r="B24" t="s">
        <v>107</v>
      </c>
      <c r="C24" t="s">
        <v>108</v>
      </c>
      <c r="D24" t="s">
        <v>109</v>
      </c>
      <c r="E24" t="s">
        <v>39</v>
      </c>
      <c r="F24" t="s">
        <v>40</v>
      </c>
      <c r="G24" s="11">
        <v>31614</v>
      </c>
      <c r="H24" s="15"/>
      <c r="I24">
        <v>35.5</v>
      </c>
      <c r="J24" s="16">
        <v>12.5</v>
      </c>
      <c r="K24" s="16">
        <f t="shared" si="0"/>
        <v>443.75</v>
      </c>
    </row>
    <row r="25" spans="1:11" x14ac:dyDescent="0.25">
      <c r="A25">
        <v>21</v>
      </c>
      <c r="B25" t="s">
        <v>110</v>
      </c>
      <c r="C25" t="s">
        <v>111</v>
      </c>
      <c r="D25" t="s">
        <v>112</v>
      </c>
      <c r="E25" t="s">
        <v>45</v>
      </c>
      <c r="F25" t="s">
        <v>74</v>
      </c>
      <c r="G25" s="11">
        <v>30729</v>
      </c>
      <c r="H25" s="15" t="s">
        <v>56</v>
      </c>
      <c r="I25">
        <v>25</v>
      </c>
      <c r="J25" s="16">
        <v>8.52</v>
      </c>
      <c r="K25" s="16">
        <f t="shared" si="0"/>
        <v>213</v>
      </c>
    </row>
    <row r="26" spans="1:11" x14ac:dyDescent="0.25">
      <c r="A26">
        <v>22</v>
      </c>
      <c r="B26" t="s">
        <v>113</v>
      </c>
      <c r="C26" t="s">
        <v>114</v>
      </c>
      <c r="D26" t="s">
        <v>115</v>
      </c>
      <c r="E26" t="s">
        <v>55</v>
      </c>
      <c r="F26" t="s">
        <v>64</v>
      </c>
      <c r="G26" s="11">
        <v>30714</v>
      </c>
      <c r="H26" s="15" t="s">
        <v>100</v>
      </c>
      <c r="I26">
        <v>40</v>
      </c>
      <c r="J26" s="16">
        <v>8.75</v>
      </c>
      <c r="K26" s="16">
        <f t="shared" si="0"/>
        <v>350</v>
      </c>
    </row>
    <row r="27" spans="1:11" x14ac:dyDescent="0.25">
      <c r="A27">
        <v>23</v>
      </c>
      <c r="B27" t="s">
        <v>116</v>
      </c>
      <c r="C27" t="s">
        <v>117</v>
      </c>
      <c r="D27" t="s">
        <v>118</v>
      </c>
      <c r="E27" t="s">
        <v>39</v>
      </c>
      <c r="F27" t="s">
        <v>40</v>
      </c>
      <c r="G27" s="11">
        <v>29653</v>
      </c>
      <c r="H27" s="15" t="s">
        <v>41</v>
      </c>
      <c r="I27">
        <v>40</v>
      </c>
      <c r="J27" s="16">
        <v>19.5</v>
      </c>
      <c r="K27" s="16">
        <f t="shared" si="0"/>
        <v>780</v>
      </c>
    </row>
    <row r="28" spans="1:11" x14ac:dyDescent="0.25">
      <c r="A28">
        <v>24</v>
      </c>
      <c r="B28" t="s">
        <v>119</v>
      </c>
      <c r="C28" t="s">
        <v>120</v>
      </c>
      <c r="D28" t="s">
        <v>121</v>
      </c>
      <c r="E28" t="s">
        <v>55</v>
      </c>
      <c r="F28" t="s">
        <v>40</v>
      </c>
      <c r="G28" s="11">
        <v>30780</v>
      </c>
      <c r="H28" s="15"/>
      <c r="I28">
        <v>40</v>
      </c>
      <c r="J28" s="16">
        <v>21.5</v>
      </c>
      <c r="K28" s="16">
        <f t="shared" si="0"/>
        <v>860</v>
      </c>
    </row>
    <row r="29" spans="1:11" x14ac:dyDescent="0.25">
      <c r="A29">
        <v>25</v>
      </c>
      <c r="B29" t="s">
        <v>122</v>
      </c>
      <c r="C29" t="s">
        <v>123</v>
      </c>
      <c r="D29" t="s">
        <v>124</v>
      </c>
      <c r="E29" t="s">
        <v>39</v>
      </c>
      <c r="F29" t="s">
        <v>74</v>
      </c>
      <c r="G29" s="11">
        <v>32827</v>
      </c>
      <c r="H29" s="15" t="s">
        <v>51</v>
      </c>
      <c r="I29">
        <v>40</v>
      </c>
      <c r="J29" s="16">
        <v>15.5</v>
      </c>
      <c r="K29" s="16">
        <f t="shared" si="0"/>
        <v>620</v>
      </c>
    </row>
    <row r="30" spans="1:11" x14ac:dyDescent="0.25">
      <c r="A30">
        <v>26</v>
      </c>
      <c r="B30" t="s">
        <v>5</v>
      </c>
      <c r="C30" t="s">
        <v>89</v>
      </c>
      <c r="D30" t="s">
        <v>90</v>
      </c>
      <c r="E30" t="s">
        <v>45</v>
      </c>
      <c r="F30" t="s">
        <v>74</v>
      </c>
      <c r="G30" s="11">
        <v>33454</v>
      </c>
      <c r="H30" s="15" t="s">
        <v>51</v>
      </c>
      <c r="I30">
        <v>32</v>
      </c>
      <c r="J30" s="16">
        <v>5.5</v>
      </c>
      <c r="K30" s="16">
        <f t="shared" si="0"/>
        <v>176</v>
      </c>
    </row>
    <row r="31" spans="1:11" x14ac:dyDescent="0.25">
      <c r="A31">
        <v>27</v>
      </c>
      <c r="B31" t="s">
        <v>128</v>
      </c>
      <c r="C31" t="s">
        <v>129</v>
      </c>
      <c r="D31" t="s">
        <v>130</v>
      </c>
      <c r="E31" t="s">
        <v>39</v>
      </c>
      <c r="F31" t="s">
        <v>40</v>
      </c>
      <c r="G31" s="11">
        <v>31359</v>
      </c>
      <c r="H31" s="15" t="s">
        <v>100</v>
      </c>
      <c r="I31">
        <v>40</v>
      </c>
      <c r="J31" s="16">
        <v>19.5</v>
      </c>
      <c r="K31" s="16">
        <f t="shared" si="0"/>
        <v>780</v>
      </c>
    </row>
    <row r="32" spans="1:11" x14ac:dyDescent="0.25">
      <c r="A32">
        <v>28</v>
      </c>
      <c r="B32" t="s">
        <v>91</v>
      </c>
      <c r="C32" t="s">
        <v>131</v>
      </c>
      <c r="D32" t="s">
        <v>132</v>
      </c>
      <c r="E32" t="s">
        <v>45</v>
      </c>
      <c r="F32" t="s">
        <v>60</v>
      </c>
      <c r="G32" s="11">
        <v>30577</v>
      </c>
      <c r="H32" s="15" t="s">
        <v>51</v>
      </c>
      <c r="I32">
        <v>40</v>
      </c>
      <c r="J32" s="16">
        <v>12.6</v>
      </c>
      <c r="K32" s="16">
        <f t="shared" si="0"/>
        <v>504</v>
      </c>
    </row>
    <row r="33" spans="1:11" x14ac:dyDescent="0.25">
      <c r="A33">
        <v>29</v>
      </c>
      <c r="B33" t="s">
        <v>133</v>
      </c>
      <c r="C33" t="s">
        <v>134</v>
      </c>
      <c r="D33" t="s">
        <v>135</v>
      </c>
      <c r="E33" t="s">
        <v>50</v>
      </c>
      <c r="F33" t="s">
        <v>64</v>
      </c>
      <c r="G33" s="11">
        <v>30911</v>
      </c>
      <c r="H33" s="15" t="s">
        <v>100</v>
      </c>
      <c r="I33">
        <v>32</v>
      </c>
      <c r="J33" s="16">
        <v>5.5</v>
      </c>
      <c r="K33" s="16">
        <f t="shared" si="0"/>
        <v>176</v>
      </c>
    </row>
    <row r="34" spans="1:11" x14ac:dyDescent="0.25">
      <c r="A34">
        <v>30</v>
      </c>
      <c r="B34" t="s">
        <v>136</v>
      </c>
      <c r="C34" t="s">
        <v>137</v>
      </c>
      <c r="D34" t="s">
        <v>138</v>
      </c>
      <c r="E34" t="s">
        <v>55</v>
      </c>
      <c r="F34" t="s">
        <v>40</v>
      </c>
      <c r="G34" s="11">
        <v>30917</v>
      </c>
      <c r="H34" s="15" t="s">
        <v>100</v>
      </c>
      <c r="I34">
        <v>40</v>
      </c>
      <c r="J34" s="16">
        <v>21.5</v>
      </c>
      <c r="K34" s="16">
        <f t="shared" si="0"/>
        <v>860</v>
      </c>
    </row>
    <row r="35" spans="1:11" x14ac:dyDescent="0.25">
      <c r="A35">
        <v>31</v>
      </c>
      <c r="B35" t="s">
        <v>139</v>
      </c>
      <c r="C35" t="s">
        <v>140</v>
      </c>
      <c r="D35" t="s">
        <v>141</v>
      </c>
      <c r="E35" t="s">
        <v>45</v>
      </c>
      <c r="F35" t="s">
        <v>74</v>
      </c>
      <c r="G35" s="11">
        <v>32855</v>
      </c>
      <c r="H35" s="15" t="s">
        <v>41</v>
      </c>
      <c r="I35">
        <v>25</v>
      </c>
      <c r="J35" s="16">
        <v>8.52</v>
      </c>
      <c r="K35" s="16">
        <f t="shared" si="0"/>
        <v>213</v>
      </c>
    </row>
    <row r="36" spans="1:11" x14ac:dyDescent="0.25">
      <c r="A36">
        <v>32</v>
      </c>
      <c r="B36" t="s">
        <v>94</v>
      </c>
      <c r="C36" t="s">
        <v>48</v>
      </c>
      <c r="D36" t="s">
        <v>142</v>
      </c>
      <c r="E36" t="s">
        <v>45</v>
      </c>
      <c r="F36" t="s">
        <v>60</v>
      </c>
      <c r="G36" s="11">
        <v>33274</v>
      </c>
      <c r="H36" s="15"/>
      <c r="I36">
        <v>35</v>
      </c>
      <c r="J36" s="16">
        <v>12.1</v>
      </c>
      <c r="K36" s="16">
        <f t="shared" si="0"/>
        <v>423.5</v>
      </c>
    </row>
    <row r="37" spans="1:11" x14ac:dyDescent="0.25">
      <c r="A37">
        <v>33</v>
      </c>
      <c r="B37" t="s">
        <v>143</v>
      </c>
      <c r="C37" t="s">
        <v>144</v>
      </c>
      <c r="D37" t="s">
        <v>145</v>
      </c>
      <c r="E37" t="s">
        <v>45</v>
      </c>
      <c r="F37" t="s">
        <v>40</v>
      </c>
      <c r="G37" s="11">
        <v>33097</v>
      </c>
      <c r="H37" s="15" t="s">
        <v>56</v>
      </c>
      <c r="I37">
        <v>35</v>
      </c>
      <c r="J37" s="16">
        <v>24</v>
      </c>
      <c r="K37" s="16">
        <f t="shared" si="0"/>
        <v>840</v>
      </c>
    </row>
    <row r="38" spans="1:11" x14ac:dyDescent="0.25">
      <c r="A38">
        <v>34</v>
      </c>
      <c r="B38" t="s">
        <v>146</v>
      </c>
      <c r="C38" t="s">
        <v>111</v>
      </c>
      <c r="D38" t="s">
        <v>147</v>
      </c>
      <c r="E38" t="s">
        <v>39</v>
      </c>
      <c r="F38" t="s">
        <v>64</v>
      </c>
      <c r="G38" s="11">
        <v>32452</v>
      </c>
      <c r="H38" s="15" t="s">
        <v>46</v>
      </c>
      <c r="I38">
        <v>40</v>
      </c>
      <c r="J38" s="16">
        <v>19.5</v>
      </c>
      <c r="K38" s="16">
        <f t="shared" si="0"/>
        <v>780</v>
      </c>
    </row>
    <row r="39" spans="1:11" x14ac:dyDescent="0.25">
      <c r="A39">
        <v>35</v>
      </c>
      <c r="B39" t="s">
        <v>148</v>
      </c>
      <c r="C39" t="s">
        <v>149</v>
      </c>
      <c r="D39" t="s">
        <v>150</v>
      </c>
      <c r="E39" t="s">
        <v>39</v>
      </c>
      <c r="F39" t="s">
        <v>40</v>
      </c>
      <c r="G39" s="11">
        <v>32106</v>
      </c>
      <c r="H39" s="15" t="s">
        <v>46</v>
      </c>
      <c r="I39">
        <v>35.5</v>
      </c>
      <c r="J39" s="16">
        <v>12.5</v>
      </c>
      <c r="K39" s="16">
        <f t="shared" si="0"/>
        <v>443.75</v>
      </c>
    </row>
    <row r="40" spans="1:11" x14ac:dyDescent="0.25">
      <c r="A40">
        <v>36</v>
      </c>
      <c r="B40" t="s">
        <v>151</v>
      </c>
      <c r="C40" t="s">
        <v>152</v>
      </c>
      <c r="D40" t="s">
        <v>153</v>
      </c>
      <c r="E40" t="s">
        <v>55</v>
      </c>
      <c r="F40" t="s">
        <v>40</v>
      </c>
      <c r="G40" s="11">
        <v>31563</v>
      </c>
      <c r="H40" s="15"/>
      <c r="I40">
        <v>40</v>
      </c>
      <c r="J40" s="16">
        <v>8.75</v>
      </c>
      <c r="K40" s="16">
        <f t="shared" si="0"/>
        <v>350</v>
      </c>
    </row>
    <row r="41" spans="1:11" x14ac:dyDescent="0.25">
      <c r="A41">
        <v>37</v>
      </c>
      <c r="B41" t="s">
        <v>148</v>
      </c>
      <c r="C41" t="s">
        <v>154</v>
      </c>
      <c r="D41" t="s">
        <v>155</v>
      </c>
      <c r="E41" t="s">
        <v>39</v>
      </c>
      <c r="F41" t="s">
        <v>60</v>
      </c>
      <c r="G41" s="11">
        <v>32029</v>
      </c>
      <c r="H41" s="15" t="s">
        <v>100</v>
      </c>
      <c r="I41">
        <v>29.5</v>
      </c>
      <c r="J41" s="16">
        <v>6.5</v>
      </c>
      <c r="K41" s="16">
        <f t="shared" si="0"/>
        <v>191.75</v>
      </c>
    </row>
    <row r="42" spans="1:11" x14ac:dyDescent="0.25">
      <c r="A42">
        <v>38</v>
      </c>
      <c r="B42" t="s">
        <v>156</v>
      </c>
      <c r="C42" t="s">
        <v>157</v>
      </c>
      <c r="D42" t="s">
        <v>158</v>
      </c>
      <c r="E42" t="s">
        <v>50</v>
      </c>
      <c r="F42" t="s">
        <v>74</v>
      </c>
      <c r="G42" s="11">
        <v>30484</v>
      </c>
      <c r="H42" s="15" t="s">
        <v>46</v>
      </c>
      <c r="I42">
        <v>38</v>
      </c>
      <c r="J42" s="16">
        <v>15.5</v>
      </c>
      <c r="K42" s="16">
        <f t="shared" si="0"/>
        <v>589</v>
      </c>
    </row>
    <row r="43" spans="1:11" x14ac:dyDescent="0.25">
      <c r="A43">
        <v>39</v>
      </c>
      <c r="B43" t="s">
        <v>159</v>
      </c>
      <c r="C43" t="s">
        <v>160</v>
      </c>
      <c r="D43" t="s">
        <v>161</v>
      </c>
      <c r="E43" t="s">
        <v>45</v>
      </c>
      <c r="F43" t="s">
        <v>60</v>
      </c>
      <c r="G43" s="11">
        <v>32735</v>
      </c>
      <c r="H43" s="15" t="s">
        <v>88</v>
      </c>
      <c r="I43">
        <v>40</v>
      </c>
      <c r="J43" s="16">
        <v>22</v>
      </c>
      <c r="K43" s="16">
        <f t="shared" si="0"/>
        <v>880</v>
      </c>
    </row>
    <row r="44" spans="1:11" x14ac:dyDescent="0.25">
      <c r="A44">
        <v>40</v>
      </c>
      <c r="B44" t="s">
        <v>162</v>
      </c>
      <c r="C44" t="s">
        <v>163</v>
      </c>
      <c r="D44" t="s">
        <v>164</v>
      </c>
      <c r="E44" t="s">
        <v>45</v>
      </c>
      <c r="F44" t="s">
        <v>60</v>
      </c>
      <c r="G44" s="11">
        <v>32085</v>
      </c>
      <c r="H44" s="15"/>
      <c r="I44">
        <v>38</v>
      </c>
      <c r="J44" s="16">
        <v>15.5</v>
      </c>
      <c r="K44" s="16">
        <f t="shared" si="0"/>
        <v>589</v>
      </c>
    </row>
    <row r="45" spans="1:11" x14ac:dyDescent="0.25">
      <c r="A45">
        <v>41</v>
      </c>
      <c r="B45" t="s">
        <v>165</v>
      </c>
      <c r="C45" t="s">
        <v>166</v>
      </c>
      <c r="D45" t="s">
        <v>167</v>
      </c>
      <c r="E45" t="s">
        <v>45</v>
      </c>
      <c r="F45" t="s">
        <v>74</v>
      </c>
      <c r="G45" s="11">
        <v>31551</v>
      </c>
      <c r="H45" s="15" t="s">
        <v>75</v>
      </c>
      <c r="I45">
        <v>40</v>
      </c>
      <c r="J45" s="16">
        <v>8.2200000000000006</v>
      </c>
      <c r="K45" s="16">
        <f t="shared" si="0"/>
        <v>328.8</v>
      </c>
    </row>
    <row r="46" spans="1:11" x14ac:dyDescent="0.25">
      <c r="A46">
        <v>42</v>
      </c>
      <c r="B46" t="s">
        <v>168</v>
      </c>
      <c r="C46" t="s">
        <v>169</v>
      </c>
      <c r="D46" t="s">
        <v>170</v>
      </c>
      <c r="E46" t="s">
        <v>39</v>
      </c>
      <c r="F46" t="s">
        <v>64</v>
      </c>
      <c r="G46" s="11">
        <v>29963</v>
      </c>
      <c r="H46" s="15"/>
      <c r="I46">
        <v>40</v>
      </c>
      <c r="J46" s="16">
        <v>19.5</v>
      </c>
      <c r="K46" s="16">
        <f t="shared" si="0"/>
        <v>780</v>
      </c>
    </row>
    <row r="47" spans="1:11" x14ac:dyDescent="0.25">
      <c r="A47">
        <v>43</v>
      </c>
      <c r="B47" t="s">
        <v>171</v>
      </c>
      <c r="C47" t="s">
        <v>172</v>
      </c>
      <c r="D47" t="s">
        <v>173</v>
      </c>
      <c r="E47" t="s">
        <v>45</v>
      </c>
      <c r="F47" t="s">
        <v>74</v>
      </c>
      <c r="G47" s="11">
        <v>31494</v>
      </c>
      <c r="H47" s="15" t="s">
        <v>88</v>
      </c>
      <c r="I47">
        <v>35</v>
      </c>
      <c r="J47" s="16">
        <v>24</v>
      </c>
      <c r="K47" s="16">
        <f t="shared" si="0"/>
        <v>840</v>
      </c>
    </row>
    <row r="48" spans="1:11" x14ac:dyDescent="0.25">
      <c r="A48">
        <v>44</v>
      </c>
      <c r="B48" t="s">
        <v>174</v>
      </c>
      <c r="C48" t="s">
        <v>175</v>
      </c>
      <c r="D48" t="s">
        <v>176</v>
      </c>
      <c r="E48" t="s">
        <v>55</v>
      </c>
      <c r="F48" t="s">
        <v>74</v>
      </c>
      <c r="G48" s="11">
        <v>31751</v>
      </c>
      <c r="H48" s="15" t="s">
        <v>75</v>
      </c>
      <c r="I48">
        <v>15.5</v>
      </c>
      <c r="J48" s="16">
        <v>6.5</v>
      </c>
      <c r="K48" s="16">
        <f t="shared" si="0"/>
        <v>100.75</v>
      </c>
    </row>
    <row r="49" spans="1:11" x14ac:dyDescent="0.25">
      <c r="A49">
        <v>45</v>
      </c>
      <c r="B49" t="s">
        <v>177</v>
      </c>
      <c r="C49" t="s">
        <v>178</v>
      </c>
      <c r="D49" t="s">
        <v>179</v>
      </c>
      <c r="E49" t="s">
        <v>45</v>
      </c>
      <c r="F49" t="s">
        <v>64</v>
      </c>
      <c r="G49" s="11">
        <v>30963</v>
      </c>
      <c r="H49" s="15" t="s">
        <v>100</v>
      </c>
      <c r="I49">
        <v>40</v>
      </c>
      <c r="J49" s="16">
        <v>22</v>
      </c>
      <c r="K49" s="16">
        <f t="shared" si="0"/>
        <v>880</v>
      </c>
    </row>
    <row r="50" spans="1:11" x14ac:dyDescent="0.25">
      <c r="A50">
        <v>46</v>
      </c>
      <c r="B50" t="s">
        <v>180</v>
      </c>
      <c r="C50" t="s">
        <v>181</v>
      </c>
      <c r="D50" t="s">
        <v>182</v>
      </c>
      <c r="E50" t="s">
        <v>45</v>
      </c>
      <c r="F50" t="s">
        <v>60</v>
      </c>
      <c r="G50" s="11">
        <v>32507</v>
      </c>
      <c r="H50" s="15" t="s">
        <v>51</v>
      </c>
      <c r="I50">
        <v>32</v>
      </c>
      <c r="J50" s="16">
        <v>5.5</v>
      </c>
      <c r="K50" s="16">
        <f t="shared" si="0"/>
        <v>176</v>
      </c>
    </row>
    <row r="51" spans="1:11" x14ac:dyDescent="0.25">
      <c r="A51">
        <v>47</v>
      </c>
      <c r="B51" t="s">
        <v>183</v>
      </c>
      <c r="C51" t="s">
        <v>184</v>
      </c>
      <c r="D51" t="s">
        <v>185</v>
      </c>
      <c r="E51" t="s">
        <v>50</v>
      </c>
      <c r="F51" t="s">
        <v>60</v>
      </c>
      <c r="G51" s="11">
        <v>31508</v>
      </c>
      <c r="H51" s="15" t="s">
        <v>56</v>
      </c>
      <c r="I51">
        <v>25</v>
      </c>
      <c r="J51" s="16">
        <v>8.52</v>
      </c>
      <c r="K51" s="16">
        <f t="shared" si="0"/>
        <v>213</v>
      </c>
    </row>
    <row r="52" spans="1:11" x14ac:dyDescent="0.25">
      <c r="A52">
        <v>48</v>
      </c>
      <c r="B52" t="s">
        <v>186</v>
      </c>
      <c r="C52" t="s">
        <v>187</v>
      </c>
      <c r="D52" t="s">
        <v>188</v>
      </c>
      <c r="E52" t="s">
        <v>50</v>
      </c>
      <c r="F52" t="s">
        <v>74</v>
      </c>
      <c r="G52" s="11">
        <v>31923</v>
      </c>
      <c r="H52" s="15" t="s">
        <v>41</v>
      </c>
      <c r="I52">
        <v>38</v>
      </c>
      <c r="J52" s="16">
        <v>15.5</v>
      </c>
      <c r="K52" s="16">
        <f t="shared" si="0"/>
        <v>589</v>
      </c>
    </row>
    <row r="53" spans="1:11" x14ac:dyDescent="0.25">
      <c r="A53">
        <v>49</v>
      </c>
      <c r="B53" t="s">
        <v>97</v>
      </c>
      <c r="C53" t="s">
        <v>189</v>
      </c>
      <c r="D53" t="s">
        <v>190</v>
      </c>
      <c r="E53" t="s">
        <v>39</v>
      </c>
      <c r="F53" t="s">
        <v>40</v>
      </c>
      <c r="G53" s="11">
        <v>32114</v>
      </c>
      <c r="H53" s="15" t="s">
        <v>51</v>
      </c>
      <c r="I53">
        <v>35.5</v>
      </c>
      <c r="J53" s="16">
        <v>12.5</v>
      </c>
      <c r="K53" s="16">
        <f t="shared" si="0"/>
        <v>443.75</v>
      </c>
    </row>
    <row r="54" spans="1:11" x14ac:dyDescent="0.25">
      <c r="A54">
        <v>50</v>
      </c>
      <c r="B54" t="s">
        <v>191</v>
      </c>
      <c r="C54" t="s">
        <v>192</v>
      </c>
      <c r="D54" t="s">
        <v>193</v>
      </c>
      <c r="E54" t="s">
        <v>55</v>
      </c>
      <c r="F54" t="s">
        <v>64</v>
      </c>
      <c r="G54" s="11">
        <v>31690</v>
      </c>
      <c r="H54" s="15" t="s">
        <v>41</v>
      </c>
      <c r="I54">
        <v>40</v>
      </c>
      <c r="J54" s="16">
        <v>21.5</v>
      </c>
      <c r="K54" s="16">
        <f t="shared" si="0"/>
        <v>860</v>
      </c>
    </row>
    <row r="55" spans="1:11" x14ac:dyDescent="0.25">
      <c r="A55">
        <v>51</v>
      </c>
      <c r="B55" t="s">
        <v>107</v>
      </c>
      <c r="C55" t="s">
        <v>194</v>
      </c>
      <c r="D55" t="s">
        <v>195</v>
      </c>
      <c r="E55" t="s">
        <v>45</v>
      </c>
      <c r="F55" t="s">
        <v>74</v>
      </c>
      <c r="G55" s="11">
        <v>30784</v>
      </c>
      <c r="H55" s="15"/>
      <c r="I55">
        <v>38</v>
      </c>
      <c r="J55" s="16">
        <v>15.5</v>
      </c>
      <c r="K55" s="16">
        <f t="shared" si="0"/>
        <v>589</v>
      </c>
    </row>
    <row r="56" spans="1:11" x14ac:dyDescent="0.25">
      <c r="A56">
        <v>52</v>
      </c>
      <c r="B56" t="s">
        <v>6</v>
      </c>
      <c r="C56" t="s">
        <v>196</v>
      </c>
      <c r="D56" t="s">
        <v>197</v>
      </c>
      <c r="E56" t="s">
        <v>39</v>
      </c>
      <c r="F56" t="s">
        <v>60</v>
      </c>
      <c r="G56" s="11">
        <v>32078</v>
      </c>
      <c r="H56" s="15" t="s">
        <v>56</v>
      </c>
      <c r="I56">
        <v>40</v>
      </c>
      <c r="J56" s="16">
        <v>21.5</v>
      </c>
      <c r="K56" s="16">
        <f t="shared" si="0"/>
        <v>860</v>
      </c>
    </row>
    <row r="57" spans="1:11" x14ac:dyDescent="0.25">
      <c r="A57">
        <v>53</v>
      </c>
      <c r="B57" t="s">
        <v>198</v>
      </c>
      <c r="C57" t="s">
        <v>199</v>
      </c>
      <c r="D57" t="s">
        <v>200</v>
      </c>
      <c r="E57" t="s">
        <v>45</v>
      </c>
      <c r="F57" t="s">
        <v>74</v>
      </c>
      <c r="G57" s="11">
        <v>31427</v>
      </c>
      <c r="H57" s="15" t="s">
        <v>56</v>
      </c>
      <c r="I57">
        <v>35</v>
      </c>
      <c r="J57" s="16">
        <v>24</v>
      </c>
      <c r="K57" s="16">
        <f t="shared" si="0"/>
        <v>840</v>
      </c>
    </row>
    <row r="58" spans="1:11" x14ac:dyDescent="0.25">
      <c r="A58">
        <v>54</v>
      </c>
      <c r="B58" t="s">
        <v>201</v>
      </c>
      <c r="C58" t="s">
        <v>202</v>
      </c>
      <c r="D58" t="s">
        <v>203</v>
      </c>
      <c r="E58" t="s">
        <v>45</v>
      </c>
      <c r="F58" t="s">
        <v>60</v>
      </c>
      <c r="G58" s="11">
        <v>31695</v>
      </c>
      <c r="H58" s="15"/>
      <c r="I58">
        <v>40</v>
      </c>
      <c r="J58" s="16">
        <v>21.5</v>
      </c>
      <c r="K58" s="16">
        <f t="shared" si="0"/>
        <v>860</v>
      </c>
    </row>
    <row r="59" spans="1:11" x14ac:dyDescent="0.25">
      <c r="A59">
        <v>55</v>
      </c>
      <c r="B59" t="s">
        <v>204</v>
      </c>
      <c r="C59" t="s">
        <v>205</v>
      </c>
      <c r="D59" t="s">
        <v>206</v>
      </c>
      <c r="E59" t="s">
        <v>50</v>
      </c>
      <c r="F59" t="s">
        <v>40</v>
      </c>
      <c r="G59" s="11">
        <v>32301</v>
      </c>
      <c r="H59" s="15"/>
      <c r="I59">
        <v>25</v>
      </c>
      <c r="J59" s="16">
        <v>8.52</v>
      </c>
      <c r="K59" s="16">
        <f t="shared" si="0"/>
        <v>213</v>
      </c>
    </row>
    <row r="60" spans="1:11" x14ac:dyDescent="0.25">
      <c r="A60">
        <v>56</v>
      </c>
      <c r="B60" t="s">
        <v>207</v>
      </c>
      <c r="C60" t="s">
        <v>208</v>
      </c>
      <c r="D60" t="s">
        <v>209</v>
      </c>
      <c r="E60" t="s">
        <v>55</v>
      </c>
      <c r="F60" t="s">
        <v>40</v>
      </c>
      <c r="G60" s="11">
        <v>33261</v>
      </c>
      <c r="H60" s="15" t="s">
        <v>51</v>
      </c>
      <c r="I60">
        <v>40</v>
      </c>
      <c r="J60" s="16">
        <v>21.5</v>
      </c>
      <c r="K60" s="16">
        <f t="shared" si="0"/>
        <v>860</v>
      </c>
    </row>
    <row r="61" spans="1:11" x14ac:dyDescent="0.25">
      <c r="A61">
        <v>57</v>
      </c>
      <c r="B61" t="s">
        <v>168</v>
      </c>
      <c r="C61" t="s">
        <v>210</v>
      </c>
      <c r="D61" t="s">
        <v>211</v>
      </c>
      <c r="E61" t="s">
        <v>45</v>
      </c>
      <c r="F61" t="s">
        <v>40</v>
      </c>
      <c r="G61" s="11">
        <v>29812</v>
      </c>
      <c r="H61" s="15" t="s">
        <v>41</v>
      </c>
      <c r="I61">
        <v>38</v>
      </c>
      <c r="J61" s="16">
        <v>15.5</v>
      </c>
      <c r="K61" s="16">
        <f t="shared" si="0"/>
        <v>589</v>
      </c>
    </row>
    <row r="62" spans="1:11" x14ac:dyDescent="0.25">
      <c r="A62">
        <v>58</v>
      </c>
      <c r="B62" t="s">
        <v>212</v>
      </c>
      <c r="C62" t="s">
        <v>213</v>
      </c>
      <c r="D62" t="s">
        <v>214</v>
      </c>
      <c r="E62" t="s">
        <v>45</v>
      </c>
      <c r="F62" t="s">
        <v>64</v>
      </c>
      <c r="G62" s="11">
        <v>32835</v>
      </c>
      <c r="H62" s="15" t="s">
        <v>75</v>
      </c>
      <c r="I62">
        <v>40</v>
      </c>
      <c r="J62" s="16">
        <v>12.6</v>
      </c>
      <c r="K62" s="16">
        <f t="shared" si="0"/>
        <v>504</v>
      </c>
    </row>
    <row r="63" spans="1:11" x14ac:dyDescent="0.25">
      <c r="A63">
        <v>59</v>
      </c>
      <c r="B63" t="s">
        <v>215</v>
      </c>
      <c r="C63" t="s">
        <v>48</v>
      </c>
      <c r="D63" t="s">
        <v>216</v>
      </c>
      <c r="E63" t="s">
        <v>39</v>
      </c>
      <c r="F63" t="s">
        <v>40</v>
      </c>
      <c r="G63" s="11">
        <v>31789</v>
      </c>
      <c r="H63" s="15" t="s">
        <v>88</v>
      </c>
      <c r="I63">
        <v>42</v>
      </c>
      <c r="J63" s="16">
        <v>16.75</v>
      </c>
      <c r="K63" s="16">
        <f t="shared" si="0"/>
        <v>703.5</v>
      </c>
    </row>
    <row r="64" spans="1:11" x14ac:dyDescent="0.25">
      <c r="A64">
        <v>60</v>
      </c>
      <c r="B64" t="s">
        <v>76</v>
      </c>
      <c r="C64" t="s">
        <v>77</v>
      </c>
      <c r="D64" t="s">
        <v>78</v>
      </c>
      <c r="E64" t="s">
        <v>39</v>
      </c>
      <c r="F64" t="s">
        <v>60</v>
      </c>
      <c r="G64" s="11">
        <v>31580</v>
      </c>
      <c r="H64" s="15" t="s">
        <v>75</v>
      </c>
      <c r="I64">
        <v>40</v>
      </c>
      <c r="J64" s="16">
        <v>8.75</v>
      </c>
      <c r="K64" s="16">
        <f t="shared" si="0"/>
        <v>350</v>
      </c>
    </row>
    <row r="65" spans="1:11" x14ac:dyDescent="0.25">
      <c r="A65">
        <v>61</v>
      </c>
      <c r="B65" t="s">
        <v>220</v>
      </c>
      <c r="C65" t="s">
        <v>221</v>
      </c>
      <c r="D65" t="s">
        <v>222</v>
      </c>
      <c r="E65" t="s">
        <v>45</v>
      </c>
      <c r="F65" t="s">
        <v>74</v>
      </c>
      <c r="G65" s="11">
        <v>31926</v>
      </c>
      <c r="H65" s="15" t="s">
        <v>56</v>
      </c>
      <c r="I65">
        <v>25</v>
      </c>
      <c r="J65" s="16">
        <v>8.52</v>
      </c>
      <c r="K65" s="16">
        <f t="shared" si="0"/>
        <v>213</v>
      </c>
    </row>
    <row r="66" spans="1:11" x14ac:dyDescent="0.25">
      <c r="A66">
        <v>62</v>
      </c>
      <c r="B66" t="s">
        <v>171</v>
      </c>
      <c r="C66" t="s">
        <v>223</v>
      </c>
      <c r="D66" t="s">
        <v>224</v>
      </c>
      <c r="E66" t="s">
        <v>55</v>
      </c>
      <c r="F66" t="s">
        <v>40</v>
      </c>
      <c r="G66" s="11">
        <v>32625</v>
      </c>
      <c r="H66" s="15"/>
      <c r="I66">
        <v>15.5</v>
      </c>
      <c r="J66" s="16">
        <v>6.5</v>
      </c>
      <c r="K66" s="16">
        <f t="shared" si="0"/>
        <v>100.75</v>
      </c>
    </row>
    <row r="67" spans="1:11" x14ac:dyDescent="0.25">
      <c r="A67">
        <v>63</v>
      </c>
      <c r="B67" t="s">
        <v>225</v>
      </c>
      <c r="C67" t="s">
        <v>226</v>
      </c>
      <c r="D67" t="s">
        <v>227</v>
      </c>
      <c r="E67" t="s">
        <v>39</v>
      </c>
      <c r="F67" t="s">
        <v>74</v>
      </c>
      <c r="G67" s="11">
        <v>30139</v>
      </c>
      <c r="H67" s="15" t="s">
        <v>75</v>
      </c>
      <c r="I67">
        <v>40</v>
      </c>
      <c r="J67" s="16">
        <v>15.5</v>
      </c>
      <c r="K67" s="16">
        <f t="shared" si="0"/>
        <v>620</v>
      </c>
    </row>
    <row r="68" spans="1:11" x14ac:dyDescent="0.25">
      <c r="A68">
        <v>64</v>
      </c>
      <c r="B68" t="s">
        <v>228</v>
      </c>
      <c r="C68" t="s">
        <v>229</v>
      </c>
      <c r="D68" t="s">
        <v>230</v>
      </c>
      <c r="E68" t="s">
        <v>55</v>
      </c>
      <c r="F68" t="s">
        <v>60</v>
      </c>
      <c r="G68" s="11">
        <v>32470</v>
      </c>
      <c r="H68" s="15" t="s">
        <v>41</v>
      </c>
      <c r="I68">
        <v>35</v>
      </c>
      <c r="J68" s="16">
        <v>12.1</v>
      </c>
      <c r="K68" s="16">
        <f t="shared" si="0"/>
        <v>423.5</v>
      </c>
    </row>
    <row r="69" spans="1:11" x14ac:dyDescent="0.25">
      <c r="A69">
        <v>65</v>
      </c>
      <c r="B69" t="s">
        <v>231</v>
      </c>
      <c r="C69" t="s">
        <v>232</v>
      </c>
      <c r="D69" t="s">
        <v>233</v>
      </c>
      <c r="E69" t="s">
        <v>55</v>
      </c>
      <c r="F69" t="s">
        <v>74</v>
      </c>
      <c r="G69" s="11">
        <v>31444</v>
      </c>
      <c r="H69" s="15" t="s">
        <v>75</v>
      </c>
      <c r="I69">
        <v>35</v>
      </c>
      <c r="J69" s="16">
        <v>24</v>
      </c>
      <c r="K69" s="16">
        <f t="shared" si="0"/>
        <v>840</v>
      </c>
    </row>
    <row r="70" spans="1:11" x14ac:dyDescent="0.25">
      <c r="A70">
        <v>66</v>
      </c>
      <c r="B70" t="s">
        <v>5</v>
      </c>
      <c r="C70" t="s">
        <v>234</v>
      </c>
      <c r="D70" t="s">
        <v>235</v>
      </c>
      <c r="E70" t="s">
        <v>50</v>
      </c>
      <c r="F70" t="s">
        <v>40</v>
      </c>
      <c r="G70" s="11">
        <v>30768</v>
      </c>
      <c r="H70" s="15" t="s">
        <v>46</v>
      </c>
      <c r="I70">
        <v>35.5</v>
      </c>
      <c r="J70" s="16">
        <v>13.3</v>
      </c>
      <c r="K70" s="16">
        <f t="shared" ref="K70:K98" si="1">I70*J70</f>
        <v>472.15000000000003</v>
      </c>
    </row>
    <row r="71" spans="1:11" x14ac:dyDescent="0.25">
      <c r="A71">
        <v>67</v>
      </c>
      <c r="B71" t="s">
        <v>236</v>
      </c>
      <c r="C71" t="s">
        <v>237</v>
      </c>
      <c r="D71" t="s">
        <v>238</v>
      </c>
      <c r="E71" t="s">
        <v>39</v>
      </c>
      <c r="F71" t="s">
        <v>74</v>
      </c>
      <c r="G71" s="11">
        <v>32118</v>
      </c>
      <c r="H71" s="15"/>
      <c r="I71">
        <v>29.5</v>
      </c>
      <c r="J71" s="16">
        <v>6.5</v>
      </c>
      <c r="K71" s="16">
        <f t="shared" si="1"/>
        <v>191.75</v>
      </c>
    </row>
    <row r="72" spans="1:11" x14ac:dyDescent="0.25">
      <c r="A72">
        <v>68</v>
      </c>
      <c r="B72" t="s">
        <v>239</v>
      </c>
      <c r="C72" t="s">
        <v>48</v>
      </c>
      <c r="D72" t="s">
        <v>240</v>
      </c>
      <c r="E72" t="s">
        <v>45</v>
      </c>
      <c r="F72" t="s">
        <v>40</v>
      </c>
      <c r="G72" s="11">
        <v>32795</v>
      </c>
      <c r="H72" s="15" t="s">
        <v>75</v>
      </c>
      <c r="I72">
        <v>40</v>
      </c>
      <c r="J72" s="16">
        <v>15.5</v>
      </c>
      <c r="K72" s="16">
        <f t="shared" si="1"/>
        <v>620</v>
      </c>
    </row>
    <row r="73" spans="1:11" x14ac:dyDescent="0.25">
      <c r="A73">
        <v>69</v>
      </c>
      <c r="B73" t="s">
        <v>241</v>
      </c>
      <c r="C73" t="s">
        <v>242</v>
      </c>
      <c r="D73" t="s">
        <v>243</v>
      </c>
      <c r="E73" t="s">
        <v>50</v>
      </c>
      <c r="F73" t="s">
        <v>60</v>
      </c>
      <c r="G73" s="11">
        <v>33311</v>
      </c>
      <c r="H73" s="15" t="s">
        <v>75</v>
      </c>
      <c r="I73">
        <v>35</v>
      </c>
      <c r="J73" s="16">
        <v>12.1</v>
      </c>
      <c r="K73" s="16">
        <f t="shared" si="1"/>
        <v>423.5</v>
      </c>
    </row>
    <row r="74" spans="1:11" x14ac:dyDescent="0.25">
      <c r="A74">
        <v>70</v>
      </c>
      <c r="B74" t="s">
        <v>123</v>
      </c>
      <c r="C74" t="s">
        <v>111</v>
      </c>
      <c r="D74" t="s">
        <v>244</v>
      </c>
      <c r="E74" t="s">
        <v>39</v>
      </c>
      <c r="F74" t="s">
        <v>64</v>
      </c>
      <c r="G74" s="11">
        <v>32839</v>
      </c>
      <c r="H74" s="15" t="s">
        <v>56</v>
      </c>
      <c r="I74">
        <v>42</v>
      </c>
      <c r="J74" s="16">
        <v>24</v>
      </c>
      <c r="K74" s="16">
        <f t="shared" si="1"/>
        <v>1008</v>
      </c>
    </row>
    <row r="75" spans="1:11" x14ac:dyDescent="0.25">
      <c r="A75">
        <v>71</v>
      </c>
      <c r="B75" t="s">
        <v>245</v>
      </c>
      <c r="C75" t="s">
        <v>246</v>
      </c>
      <c r="D75" t="s">
        <v>247</v>
      </c>
      <c r="E75" t="s">
        <v>39</v>
      </c>
      <c r="F75" t="s">
        <v>60</v>
      </c>
      <c r="G75" s="11">
        <v>33392</v>
      </c>
      <c r="H75" s="15" t="s">
        <v>56</v>
      </c>
      <c r="I75">
        <v>29.5</v>
      </c>
      <c r="J75" s="16">
        <v>13.3</v>
      </c>
      <c r="K75" s="16">
        <f t="shared" si="1"/>
        <v>392.35</v>
      </c>
    </row>
    <row r="76" spans="1:11" x14ac:dyDescent="0.25">
      <c r="A76">
        <v>72</v>
      </c>
      <c r="B76" t="s">
        <v>248</v>
      </c>
      <c r="C76" t="s">
        <v>249</v>
      </c>
      <c r="D76" t="s">
        <v>250</v>
      </c>
      <c r="E76" t="s">
        <v>39</v>
      </c>
      <c r="F76" t="s">
        <v>74</v>
      </c>
      <c r="G76" s="11">
        <v>31689</v>
      </c>
      <c r="H76" s="15" t="s">
        <v>75</v>
      </c>
      <c r="I76">
        <v>40</v>
      </c>
      <c r="J76" s="16">
        <v>6.5</v>
      </c>
      <c r="K76" s="16">
        <f t="shared" si="1"/>
        <v>260</v>
      </c>
    </row>
    <row r="77" spans="1:11" x14ac:dyDescent="0.25">
      <c r="A77">
        <v>73</v>
      </c>
      <c r="B77" t="s">
        <v>251</v>
      </c>
      <c r="C77" t="s">
        <v>252</v>
      </c>
      <c r="D77" t="s">
        <v>253</v>
      </c>
      <c r="E77" t="s">
        <v>45</v>
      </c>
      <c r="F77" t="s">
        <v>40</v>
      </c>
      <c r="G77" s="11">
        <v>30726</v>
      </c>
      <c r="H77" s="15" t="s">
        <v>75</v>
      </c>
      <c r="I77">
        <v>40</v>
      </c>
      <c r="J77" s="16">
        <v>7.22</v>
      </c>
      <c r="K77" s="16">
        <f t="shared" si="1"/>
        <v>288.8</v>
      </c>
    </row>
    <row r="78" spans="1:11" x14ac:dyDescent="0.25">
      <c r="A78">
        <v>74</v>
      </c>
      <c r="B78" t="s">
        <v>254</v>
      </c>
      <c r="C78" t="s">
        <v>53</v>
      </c>
      <c r="D78" t="s">
        <v>255</v>
      </c>
      <c r="E78" t="s">
        <v>55</v>
      </c>
      <c r="F78" t="s">
        <v>74</v>
      </c>
      <c r="G78" s="11">
        <v>29999</v>
      </c>
      <c r="H78" s="15" t="s">
        <v>41</v>
      </c>
      <c r="I78">
        <v>40</v>
      </c>
      <c r="J78" s="16">
        <v>12.1</v>
      </c>
      <c r="K78" s="16">
        <f t="shared" si="1"/>
        <v>484</v>
      </c>
    </row>
    <row r="79" spans="1:11" x14ac:dyDescent="0.25">
      <c r="A79">
        <v>75</v>
      </c>
      <c r="B79" t="s">
        <v>256</v>
      </c>
      <c r="C79" t="s">
        <v>257</v>
      </c>
      <c r="D79" t="s">
        <v>258</v>
      </c>
      <c r="E79" t="s">
        <v>39</v>
      </c>
      <c r="F79" t="s">
        <v>60</v>
      </c>
      <c r="G79" s="11">
        <v>30911</v>
      </c>
      <c r="H79" s="15" t="s">
        <v>46</v>
      </c>
      <c r="I79">
        <v>29.5</v>
      </c>
      <c r="J79" s="16">
        <v>16.75</v>
      </c>
      <c r="K79" s="16">
        <f t="shared" si="1"/>
        <v>494.125</v>
      </c>
    </row>
    <row r="80" spans="1:11" x14ac:dyDescent="0.25">
      <c r="A80">
        <v>76</v>
      </c>
      <c r="B80" t="s">
        <v>259</v>
      </c>
      <c r="C80" t="s">
        <v>260</v>
      </c>
      <c r="D80" t="s">
        <v>261</v>
      </c>
      <c r="E80" t="s">
        <v>39</v>
      </c>
      <c r="F80" t="s">
        <v>40</v>
      </c>
      <c r="G80" s="11">
        <v>32808</v>
      </c>
      <c r="H80" s="15" t="s">
        <v>41</v>
      </c>
      <c r="I80">
        <v>40</v>
      </c>
      <c r="J80" s="16">
        <v>6.5</v>
      </c>
      <c r="K80" s="16">
        <f t="shared" si="1"/>
        <v>260</v>
      </c>
    </row>
    <row r="81" spans="1:11" x14ac:dyDescent="0.25">
      <c r="A81">
        <v>77</v>
      </c>
      <c r="B81" t="s">
        <v>262</v>
      </c>
      <c r="C81" t="s">
        <v>263</v>
      </c>
      <c r="D81" t="s">
        <v>264</v>
      </c>
      <c r="E81" t="s">
        <v>55</v>
      </c>
      <c r="F81" t="s">
        <v>40</v>
      </c>
      <c r="G81" s="11">
        <v>31759</v>
      </c>
      <c r="H81" s="15" t="s">
        <v>41</v>
      </c>
      <c r="I81">
        <v>40</v>
      </c>
      <c r="J81" s="16">
        <v>19.5</v>
      </c>
      <c r="K81" s="16">
        <f t="shared" si="1"/>
        <v>780</v>
      </c>
    </row>
    <row r="82" spans="1:11" x14ac:dyDescent="0.25">
      <c r="A82">
        <v>78</v>
      </c>
      <c r="B82" t="s">
        <v>65</v>
      </c>
      <c r="C82" t="s">
        <v>265</v>
      </c>
      <c r="D82" t="s">
        <v>266</v>
      </c>
      <c r="E82" t="s">
        <v>50</v>
      </c>
      <c r="F82" t="s">
        <v>64</v>
      </c>
      <c r="G82" s="11">
        <v>33301</v>
      </c>
      <c r="H82" s="15" t="s">
        <v>100</v>
      </c>
      <c r="I82">
        <v>40</v>
      </c>
      <c r="J82" s="16">
        <v>22</v>
      </c>
      <c r="K82" s="16">
        <f t="shared" si="1"/>
        <v>880</v>
      </c>
    </row>
    <row r="83" spans="1:11" x14ac:dyDescent="0.25">
      <c r="A83">
        <v>79</v>
      </c>
      <c r="B83" t="s">
        <v>267</v>
      </c>
      <c r="C83" t="s">
        <v>268</v>
      </c>
      <c r="D83" t="s">
        <v>269</v>
      </c>
      <c r="E83" t="s">
        <v>55</v>
      </c>
      <c r="F83" t="s">
        <v>64</v>
      </c>
      <c r="G83" s="11">
        <v>31251</v>
      </c>
      <c r="H83" s="15"/>
      <c r="I83">
        <v>40</v>
      </c>
      <c r="J83" s="16">
        <v>15</v>
      </c>
      <c r="K83" s="16">
        <f t="shared" si="1"/>
        <v>600</v>
      </c>
    </row>
    <row r="84" spans="1:11" x14ac:dyDescent="0.25">
      <c r="A84">
        <v>80</v>
      </c>
      <c r="B84" t="s">
        <v>270</v>
      </c>
      <c r="C84" t="s">
        <v>271</v>
      </c>
      <c r="D84" t="s">
        <v>272</v>
      </c>
      <c r="E84" t="s">
        <v>39</v>
      </c>
      <c r="F84" t="s">
        <v>40</v>
      </c>
      <c r="G84" s="11">
        <v>34668</v>
      </c>
      <c r="H84" s="15" t="s">
        <v>51</v>
      </c>
      <c r="I84">
        <v>40</v>
      </c>
      <c r="J84" s="16">
        <v>6.5</v>
      </c>
      <c r="K84" s="16">
        <f t="shared" si="1"/>
        <v>260</v>
      </c>
    </row>
    <row r="85" spans="1:11" x14ac:dyDescent="0.25">
      <c r="A85">
        <v>81</v>
      </c>
      <c r="B85" t="s">
        <v>273</v>
      </c>
      <c r="C85" t="s">
        <v>274</v>
      </c>
      <c r="D85" t="s">
        <v>275</v>
      </c>
      <c r="E85" t="s">
        <v>55</v>
      </c>
      <c r="F85" t="s">
        <v>64</v>
      </c>
      <c r="G85" s="11">
        <v>30988</v>
      </c>
      <c r="H85" s="15" t="s">
        <v>88</v>
      </c>
      <c r="I85">
        <v>40</v>
      </c>
      <c r="J85" s="16">
        <v>15.5</v>
      </c>
      <c r="K85" s="16">
        <f t="shared" si="1"/>
        <v>620</v>
      </c>
    </row>
    <row r="86" spans="1:11" x14ac:dyDescent="0.25">
      <c r="A86">
        <v>82</v>
      </c>
      <c r="B86" t="s">
        <v>276</v>
      </c>
      <c r="C86" t="s">
        <v>277</v>
      </c>
      <c r="D86" t="s">
        <v>278</v>
      </c>
      <c r="E86" t="s">
        <v>39</v>
      </c>
      <c r="F86" t="s">
        <v>60</v>
      </c>
      <c r="G86" s="11">
        <v>32531</v>
      </c>
      <c r="H86" s="15"/>
      <c r="I86">
        <v>29.5</v>
      </c>
      <c r="J86" s="16">
        <v>15</v>
      </c>
      <c r="K86" s="16">
        <f t="shared" si="1"/>
        <v>442.5</v>
      </c>
    </row>
    <row r="87" spans="1:11" x14ac:dyDescent="0.25">
      <c r="A87">
        <v>83</v>
      </c>
      <c r="B87" t="s">
        <v>279</v>
      </c>
      <c r="C87" t="s">
        <v>280</v>
      </c>
      <c r="D87" t="s">
        <v>281</v>
      </c>
      <c r="E87" t="s">
        <v>55</v>
      </c>
      <c r="F87" t="s">
        <v>40</v>
      </c>
      <c r="G87" s="11">
        <v>29648</v>
      </c>
      <c r="H87" s="15" t="s">
        <v>88</v>
      </c>
      <c r="I87">
        <v>15.5</v>
      </c>
      <c r="J87" s="16">
        <v>12.6</v>
      </c>
      <c r="K87" s="16">
        <f t="shared" si="1"/>
        <v>195.29999999999998</v>
      </c>
    </row>
    <row r="88" spans="1:11" x14ac:dyDescent="0.25">
      <c r="A88">
        <v>84</v>
      </c>
      <c r="B88" t="s">
        <v>282</v>
      </c>
      <c r="C88" t="s">
        <v>283</v>
      </c>
      <c r="D88" t="s">
        <v>284</v>
      </c>
      <c r="E88" t="s">
        <v>45</v>
      </c>
      <c r="F88" t="s">
        <v>74</v>
      </c>
      <c r="G88" s="11">
        <v>31753</v>
      </c>
      <c r="H88" s="15" t="s">
        <v>41</v>
      </c>
      <c r="I88">
        <v>32</v>
      </c>
      <c r="J88" s="16">
        <v>8.75</v>
      </c>
      <c r="K88" s="16">
        <f t="shared" si="1"/>
        <v>280</v>
      </c>
    </row>
    <row r="89" spans="1:11" x14ac:dyDescent="0.25">
      <c r="A89">
        <v>85</v>
      </c>
      <c r="B89" t="s">
        <v>285</v>
      </c>
      <c r="C89" t="s">
        <v>286</v>
      </c>
      <c r="D89" t="s">
        <v>287</v>
      </c>
      <c r="E89" t="s">
        <v>39</v>
      </c>
      <c r="F89" t="s">
        <v>74</v>
      </c>
      <c r="G89" s="11">
        <v>32996</v>
      </c>
      <c r="H89" s="15"/>
      <c r="I89">
        <v>42</v>
      </c>
      <c r="J89" s="16">
        <v>15.5</v>
      </c>
      <c r="K89" s="16">
        <f t="shared" si="1"/>
        <v>651</v>
      </c>
    </row>
    <row r="90" spans="1:11" x14ac:dyDescent="0.25">
      <c r="A90">
        <v>86</v>
      </c>
      <c r="B90" t="s">
        <v>288</v>
      </c>
      <c r="C90" t="s">
        <v>111</v>
      </c>
      <c r="D90" t="s">
        <v>289</v>
      </c>
      <c r="E90" t="s">
        <v>50</v>
      </c>
      <c r="F90" t="s">
        <v>64</v>
      </c>
      <c r="G90" s="11">
        <v>31690</v>
      </c>
      <c r="H90" s="15" t="s">
        <v>88</v>
      </c>
      <c r="I90">
        <v>40</v>
      </c>
      <c r="J90" s="16">
        <v>15</v>
      </c>
      <c r="K90" s="16">
        <f t="shared" si="1"/>
        <v>600</v>
      </c>
    </row>
    <row r="91" spans="1:11" x14ac:dyDescent="0.25">
      <c r="A91">
        <v>87</v>
      </c>
      <c r="B91" t="s">
        <v>290</v>
      </c>
      <c r="C91" t="s">
        <v>291</v>
      </c>
      <c r="D91" t="s">
        <v>292</v>
      </c>
      <c r="E91" t="s">
        <v>45</v>
      </c>
      <c r="F91" t="s">
        <v>74</v>
      </c>
      <c r="G91" s="11">
        <v>32819</v>
      </c>
      <c r="H91" s="15" t="s">
        <v>88</v>
      </c>
      <c r="I91">
        <v>35</v>
      </c>
      <c r="J91" s="16">
        <v>12.6</v>
      </c>
      <c r="K91" s="16">
        <f t="shared" si="1"/>
        <v>441</v>
      </c>
    </row>
    <row r="92" spans="1:11" x14ac:dyDescent="0.25">
      <c r="A92">
        <v>88</v>
      </c>
      <c r="B92" t="s">
        <v>101</v>
      </c>
      <c r="C92" t="s">
        <v>293</v>
      </c>
      <c r="D92" t="s">
        <v>294</v>
      </c>
      <c r="E92" t="s">
        <v>39</v>
      </c>
      <c r="F92" t="s">
        <v>60</v>
      </c>
      <c r="G92" s="11">
        <v>28964</v>
      </c>
      <c r="H92" s="15" t="s">
        <v>51</v>
      </c>
      <c r="I92">
        <v>40</v>
      </c>
      <c r="J92" s="16">
        <v>6.5</v>
      </c>
      <c r="K92" s="16">
        <f t="shared" si="1"/>
        <v>260</v>
      </c>
    </row>
    <row r="93" spans="1:11" x14ac:dyDescent="0.25">
      <c r="A93">
        <v>89</v>
      </c>
      <c r="B93" t="s">
        <v>295</v>
      </c>
      <c r="C93" t="s">
        <v>296</v>
      </c>
      <c r="D93" t="s">
        <v>297</v>
      </c>
      <c r="E93" t="s">
        <v>45</v>
      </c>
      <c r="F93" t="s">
        <v>74</v>
      </c>
      <c r="G93" s="11">
        <v>31959</v>
      </c>
      <c r="H93" s="15" t="s">
        <v>46</v>
      </c>
      <c r="I93">
        <v>40</v>
      </c>
      <c r="J93" s="16">
        <v>6.5</v>
      </c>
      <c r="K93" s="16">
        <f t="shared" si="1"/>
        <v>260</v>
      </c>
    </row>
    <row r="94" spans="1:11" x14ac:dyDescent="0.25">
      <c r="A94">
        <v>90</v>
      </c>
      <c r="B94" t="s">
        <v>298</v>
      </c>
      <c r="C94" t="s">
        <v>299</v>
      </c>
      <c r="D94" t="s">
        <v>300</v>
      </c>
      <c r="E94" t="s">
        <v>55</v>
      </c>
      <c r="F94" t="s">
        <v>40</v>
      </c>
      <c r="G94" s="11">
        <v>31838</v>
      </c>
      <c r="H94" s="15" t="s">
        <v>56</v>
      </c>
      <c r="I94">
        <v>15.5</v>
      </c>
      <c r="J94" s="16">
        <v>5.5</v>
      </c>
      <c r="K94" s="16">
        <f t="shared" si="1"/>
        <v>85.25</v>
      </c>
    </row>
    <row r="95" spans="1:11" x14ac:dyDescent="0.25">
      <c r="A95">
        <v>91</v>
      </c>
      <c r="B95" t="s">
        <v>162</v>
      </c>
      <c r="C95" t="s">
        <v>301</v>
      </c>
      <c r="D95" t="s">
        <v>302</v>
      </c>
      <c r="E95" t="s">
        <v>55</v>
      </c>
      <c r="F95" t="s">
        <v>60</v>
      </c>
      <c r="G95" s="11">
        <v>32135</v>
      </c>
      <c r="H95" s="15" t="s">
        <v>75</v>
      </c>
      <c r="I95">
        <v>40</v>
      </c>
      <c r="J95" s="16">
        <v>16.75</v>
      </c>
      <c r="K95" s="16">
        <f t="shared" si="1"/>
        <v>670</v>
      </c>
    </row>
    <row r="96" spans="1:11" x14ac:dyDescent="0.25">
      <c r="A96">
        <v>92</v>
      </c>
      <c r="B96" t="s">
        <v>303</v>
      </c>
      <c r="C96" t="s">
        <v>304</v>
      </c>
      <c r="D96" t="s">
        <v>305</v>
      </c>
      <c r="E96" t="s">
        <v>39</v>
      </c>
      <c r="F96" t="s">
        <v>64</v>
      </c>
      <c r="G96" s="11">
        <v>30648</v>
      </c>
      <c r="H96" s="15" t="s">
        <v>41</v>
      </c>
      <c r="I96">
        <v>40</v>
      </c>
      <c r="J96" s="16">
        <v>7.22</v>
      </c>
      <c r="K96" s="16">
        <f t="shared" si="1"/>
        <v>288.8</v>
      </c>
    </row>
    <row r="97" spans="1:11" x14ac:dyDescent="0.25">
      <c r="A97">
        <v>93</v>
      </c>
      <c r="B97" t="s">
        <v>306</v>
      </c>
      <c r="C97" t="s">
        <v>53</v>
      </c>
      <c r="D97" t="s">
        <v>307</v>
      </c>
      <c r="E97" t="s">
        <v>55</v>
      </c>
      <c r="F97" t="s">
        <v>74</v>
      </c>
      <c r="G97" s="11">
        <v>33336</v>
      </c>
      <c r="H97" s="15" t="s">
        <v>56</v>
      </c>
      <c r="I97">
        <v>40</v>
      </c>
      <c r="J97" s="16">
        <v>12.1</v>
      </c>
      <c r="K97" s="16">
        <f t="shared" si="1"/>
        <v>484</v>
      </c>
    </row>
    <row r="98" spans="1:11" x14ac:dyDescent="0.25">
      <c r="A98">
        <v>94</v>
      </c>
      <c r="B98" t="s">
        <v>308</v>
      </c>
      <c r="C98" t="s">
        <v>309</v>
      </c>
      <c r="D98" t="s">
        <v>310</v>
      </c>
      <c r="E98" t="s">
        <v>55</v>
      </c>
      <c r="F98" t="s">
        <v>40</v>
      </c>
      <c r="G98" s="11">
        <v>33117</v>
      </c>
      <c r="H98" s="15"/>
      <c r="I98">
        <v>15.5</v>
      </c>
      <c r="J98" s="16">
        <v>6.5</v>
      </c>
      <c r="K98" s="16">
        <f t="shared" si="1"/>
        <v>100.75</v>
      </c>
    </row>
    <row r="99" spans="1:11" x14ac:dyDescent="0.25">
      <c r="K99" s="16"/>
    </row>
  </sheetData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14"/>
  <sheetViews>
    <sheetView workbookViewId="0">
      <selection sqref="A1:D1"/>
    </sheetView>
  </sheetViews>
  <sheetFormatPr defaultRowHeight="12.5" x14ac:dyDescent="0.25"/>
  <cols>
    <col min="1" max="1" width="14" bestFit="1" customWidth="1"/>
    <col min="2" max="2" width="18.1796875" customWidth="1"/>
  </cols>
  <sheetData>
    <row r="1" spans="1:10" ht="13" x14ac:dyDescent="0.3">
      <c r="A1" s="110" t="s">
        <v>368</v>
      </c>
      <c r="B1" s="110"/>
      <c r="C1" s="110"/>
      <c r="D1" s="110"/>
      <c r="J1" t="s">
        <v>369</v>
      </c>
    </row>
    <row r="2" spans="1:10" x14ac:dyDescent="0.25">
      <c r="J2" t="s">
        <v>370</v>
      </c>
    </row>
    <row r="3" spans="1:10" x14ac:dyDescent="0.25">
      <c r="A3" s="25" t="s">
        <v>371</v>
      </c>
      <c r="J3" t="s">
        <v>372</v>
      </c>
    </row>
    <row r="4" spans="1:10" x14ac:dyDescent="0.25">
      <c r="A4" s="25" t="s">
        <v>373</v>
      </c>
      <c r="J4" t="s">
        <v>374</v>
      </c>
    </row>
    <row r="5" spans="1:10" x14ac:dyDescent="0.25">
      <c r="A5" s="25" t="s">
        <v>375</v>
      </c>
      <c r="J5" t="s">
        <v>376</v>
      </c>
    </row>
    <row r="6" spans="1:10" x14ac:dyDescent="0.25">
      <c r="A6" s="25" t="s">
        <v>377</v>
      </c>
      <c r="J6" t="s">
        <v>378</v>
      </c>
    </row>
    <row r="7" spans="1:10" x14ac:dyDescent="0.25">
      <c r="A7" s="25" t="s">
        <v>379</v>
      </c>
    </row>
    <row r="8" spans="1:10" x14ac:dyDescent="0.25">
      <c r="A8" s="25" t="s">
        <v>380</v>
      </c>
    </row>
    <row r="9" spans="1:10" x14ac:dyDescent="0.25">
      <c r="A9" s="25" t="s">
        <v>381</v>
      </c>
    </row>
    <row r="10" spans="1:10" x14ac:dyDescent="0.25">
      <c r="A10" s="25" t="s">
        <v>382</v>
      </c>
    </row>
    <row r="11" spans="1:10" x14ac:dyDescent="0.25">
      <c r="A11" s="25"/>
    </row>
    <row r="12" spans="1:10" x14ac:dyDescent="0.25">
      <c r="A12" s="25" t="s">
        <v>383</v>
      </c>
    </row>
    <row r="14" spans="1:10" x14ac:dyDescent="0.25">
      <c r="A14" s="25" t="s">
        <v>384</v>
      </c>
    </row>
  </sheetData>
  <mergeCells count="1">
    <mergeCell ref="A1:D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E11"/>
  <sheetViews>
    <sheetView workbookViewId="0">
      <selection sqref="A1:E1"/>
    </sheetView>
  </sheetViews>
  <sheetFormatPr defaultRowHeight="12.5" x14ac:dyDescent="0.25"/>
  <cols>
    <col min="1" max="1" width="18" bestFit="1" customWidth="1"/>
    <col min="2" max="2" width="16.54296875" bestFit="1" customWidth="1"/>
    <col min="3" max="3" width="11.1796875" bestFit="1" customWidth="1"/>
    <col min="4" max="4" width="14" bestFit="1" customWidth="1"/>
    <col min="5" max="5" width="8.81640625" bestFit="1" customWidth="1"/>
    <col min="6" max="6" width="13.26953125" bestFit="1" customWidth="1"/>
  </cols>
  <sheetData>
    <row r="1" spans="1:5" ht="20" x14ac:dyDescent="0.4">
      <c r="A1" s="108" t="s">
        <v>385</v>
      </c>
      <c r="B1" s="108"/>
      <c r="C1" s="108"/>
      <c r="D1" s="108"/>
      <c r="E1" s="108"/>
    </row>
    <row r="4" spans="1:5" ht="13" x14ac:dyDescent="0.3">
      <c r="A4" s="26" t="s">
        <v>386</v>
      </c>
      <c r="B4" s="26" t="s">
        <v>387</v>
      </c>
      <c r="C4" s="26" t="s">
        <v>388</v>
      </c>
      <c r="D4" s="26" t="s">
        <v>389</v>
      </c>
      <c r="E4" s="26" t="s">
        <v>390</v>
      </c>
    </row>
    <row r="5" spans="1:5" x14ac:dyDescent="0.25">
      <c r="A5" t="s">
        <v>391</v>
      </c>
      <c r="B5" s="22">
        <v>35829</v>
      </c>
      <c r="C5">
        <v>1100</v>
      </c>
      <c r="D5">
        <v>1000</v>
      </c>
      <c r="E5">
        <v>1900</v>
      </c>
    </row>
    <row r="6" spans="1:5" x14ac:dyDescent="0.25">
      <c r="A6" t="s">
        <v>392</v>
      </c>
      <c r="B6" s="22">
        <v>35798</v>
      </c>
      <c r="C6">
        <v>1200</v>
      </c>
      <c r="D6">
        <v>2000</v>
      </c>
      <c r="E6">
        <v>-5000</v>
      </c>
    </row>
    <row r="7" spans="1:5" x14ac:dyDescent="0.25">
      <c r="A7" t="s">
        <v>393</v>
      </c>
      <c r="B7" s="22">
        <v>35829</v>
      </c>
      <c r="C7">
        <v>2200</v>
      </c>
      <c r="D7">
        <v>5000</v>
      </c>
      <c r="E7">
        <v>-4500</v>
      </c>
    </row>
    <row r="8" spans="1:5" x14ac:dyDescent="0.25">
      <c r="A8" t="s">
        <v>394</v>
      </c>
      <c r="B8" s="22">
        <v>35831</v>
      </c>
      <c r="C8">
        <v>1100</v>
      </c>
      <c r="D8">
        <v>6000</v>
      </c>
      <c r="E8">
        <v>3500</v>
      </c>
    </row>
    <row r="9" spans="1:5" x14ac:dyDescent="0.25">
      <c r="A9" t="s">
        <v>395</v>
      </c>
      <c r="B9" s="22">
        <v>35830</v>
      </c>
      <c r="C9">
        <v>4000</v>
      </c>
      <c r="D9">
        <v>3300</v>
      </c>
      <c r="E9">
        <v>2000</v>
      </c>
    </row>
    <row r="10" spans="1:5" x14ac:dyDescent="0.25">
      <c r="A10" t="s">
        <v>396</v>
      </c>
      <c r="B10" s="22">
        <v>35828</v>
      </c>
      <c r="C10">
        <v>1200</v>
      </c>
      <c r="D10">
        <v>4000</v>
      </c>
      <c r="E10">
        <v>-9000</v>
      </c>
    </row>
    <row r="11" spans="1:5" x14ac:dyDescent="0.25">
      <c r="A11" t="s">
        <v>397</v>
      </c>
      <c r="B11" s="22">
        <v>36198</v>
      </c>
      <c r="C11">
        <v>5000</v>
      </c>
      <c r="D11">
        <v>2700</v>
      </c>
      <c r="E11">
        <v>3455</v>
      </c>
    </row>
  </sheetData>
  <mergeCells count="1">
    <mergeCell ref="A1:E1"/>
  </mergeCells>
  <dataValidations count="1">
    <dataValidation type="whole" operator="greaterThan" allowBlank="1" showInputMessage="1" showErrorMessage="1" error="value msut be less than 6000" sqref="C12:C17" xr:uid="{00000000-0002-0000-0F00-000000000000}">
      <formula1>6000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F28"/>
  <sheetViews>
    <sheetView workbookViewId="0">
      <selection activeCell="I26" sqref="I26"/>
    </sheetView>
  </sheetViews>
  <sheetFormatPr defaultRowHeight="12.5" x14ac:dyDescent="0.25"/>
  <cols>
    <col min="1" max="1" width="14" bestFit="1" customWidth="1"/>
    <col min="2" max="2" width="12" customWidth="1"/>
    <col min="3" max="6" width="10.1796875" bestFit="1" customWidth="1"/>
  </cols>
  <sheetData>
    <row r="2" spans="1:6" ht="17.5" x14ac:dyDescent="0.35">
      <c r="B2" s="27" t="s">
        <v>398</v>
      </c>
    </row>
    <row r="3" spans="1:6" ht="13" x14ac:dyDescent="0.3">
      <c r="B3" s="10" t="s">
        <v>399</v>
      </c>
    </row>
    <row r="4" spans="1:6" ht="13" thickBot="1" x14ac:dyDescent="0.3"/>
    <row r="5" spans="1:6" ht="13" x14ac:dyDescent="0.3">
      <c r="A5" s="28" t="s">
        <v>400</v>
      </c>
      <c r="B5" s="29" t="s">
        <v>401</v>
      </c>
      <c r="C5" s="29" t="s">
        <v>402</v>
      </c>
      <c r="D5" s="29" t="s">
        <v>403</v>
      </c>
      <c r="E5" s="29" t="s">
        <v>404</v>
      </c>
      <c r="F5" s="29" t="s">
        <v>405</v>
      </c>
    </row>
    <row r="6" spans="1:6" x14ac:dyDescent="0.25">
      <c r="A6" t="s">
        <v>406</v>
      </c>
      <c r="B6" s="16">
        <v>1500</v>
      </c>
      <c r="C6" s="16">
        <v>1500</v>
      </c>
      <c r="D6" s="16">
        <v>3000</v>
      </c>
      <c r="E6" s="16">
        <v>4000</v>
      </c>
      <c r="F6" s="16">
        <f>SUM(B6:E6)</f>
        <v>10000</v>
      </c>
    </row>
    <row r="7" spans="1:6" x14ac:dyDescent="0.25">
      <c r="A7" t="s">
        <v>407</v>
      </c>
      <c r="B7" s="30">
        <v>1500</v>
      </c>
      <c r="C7" s="30">
        <v>1800</v>
      </c>
      <c r="D7" s="30">
        <v>2600</v>
      </c>
      <c r="E7" s="30">
        <v>4900</v>
      </c>
      <c r="F7" s="16">
        <f t="shared" ref="F7:F9" si="0">SUM(B7:E7)</f>
        <v>10800</v>
      </c>
    </row>
    <row r="8" spans="1:6" x14ac:dyDescent="0.25">
      <c r="A8" t="s">
        <v>408</v>
      </c>
      <c r="B8" s="30">
        <v>1100</v>
      </c>
      <c r="C8" s="30">
        <v>1300</v>
      </c>
      <c r="D8" s="30">
        <v>1800</v>
      </c>
      <c r="E8" s="30">
        <v>4400</v>
      </c>
      <c r="F8" s="16">
        <f t="shared" si="0"/>
        <v>8600</v>
      </c>
    </row>
    <row r="9" spans="1:6" ht="13" thickBot="1" x14ac:dyDescent="0.3">
      <c r="A9" t="s">
        <v>409</v>
      </c>
      <c r="B9" s="30">
        <v>700</v>
      </c>
      <c r="C9" s="30">
        <v>1800</v>
      </c>
      <c r="D9" s="30">
        <v>1600</v>
      </c>
      <c r="E9" s="30">
        <v>2900</v>
      </c>
      <c r="F9" s="16">
        <f t="shared" si="0"/>
        <v>7000</v>
      </c>
    </row>
    <row r="10" spans="1:6" ht="13" thickBot="1" x14ac:dyDescent="0.3">
      <c r="A10" s="31" t="s">
        <v>410</v>
      </c>
      <c r="B10" s="32">
        <f>SUM(B6:B9)</f>
        <v>4800</v>
      </c>
      <c r="C10" s="32">
        <f>SUM(C6:C9)</f>
        <v>6400</v>
      </c>
      <c r="D10" s="32">
        <f>SUM(D6:D9)</f>
        <v>9000</v>
      </c>
      <c r="E10" s="32">
        <f>SUM(E6:E9)</f>
        <v>16200</v>
      </c>
      <c r="F10" s="32">
        <f>SUM(F6:F9)</f>
        <v>36400</v>
      </c>
    </row>
    <row r="11" spans="1:6" x14ac:dyDescent="0.25">
      <c r="A11" t="s">
        <v>411</v>
      </c>
      <c r="B11" s="16">
        <v>3000</v>
      </c>
      <c r="C11" s="16">
        <v>1500</v>
      </c>
      <c r="D11" s="16">
        <v>3500</v>
      </c>
      <c r="E11" s="16">
        <v>2000</v>
      </c>
      <c r="F11" s="16">
        <f>SUM(B11:E11)</f>
        <v>10000</v>
      </c>
    </row>
    <row r="12" spans="1:6" x14ac:dyDescent="0.25">
      <c r="A12" t="s">
        <v>412</v>
      </c>
      <c r="B12" s="30">
        <v>4500</v>
      </c>
      <c r="C12" s="30">
        <v>1300</v>
      </c>
      <c r="D12" s="30">
        <v>4500</v>
      </c>
      <c r="E12" s="30">
        <v>2100</v>
      </c>
      <c r="F12" s="16">
        <f t="shared" ref="F12:F14" si="1">SUM(B12:E12)</f>
        <v>12400</v>
      </c>
    </row>
    <row r="13" spans="1:6" x14ac:dyDescent="0.25">
      <c r="A13" t="s">
        <v>413</v>
      </c>
      <c r="B13" s="30">
        <v>3500</v>
      </c>
      <c r="C13" s="30">
        <v>1500</v>
      </c>
      <c r="D13" s="30">
        <v>5500</v>
      </c>
      <c r="E13" s="30">
        <v>2200</v>
      </c>
      <c r="F13" s="16">
        <f t="shared" si="1"/>
        <v>12700</v>
      </c>
    </row>
    <row r="14" spans="1:6" ht="13" thickBot="1" x14ac:dyDescent="0.3">
      <c r="A14" t="s">
        <v>414</v>
      </c>
      <c r="B14" s="30">
        <v>1500</v>
      </c>
      <c r="C14" s="30">
        <v>1900</v>
      </c>
      <c r="D14" s="30">
        <v>6500</v>
      </c>
      <c r="E14" s="30">
        <v>2300</v>
      </c>
      <c r="F14" s="16">
        <f t="shared" si="1"/>
        <v>12200</v>
      </c>
    </row>
    <row r="15" spans="1:6" ht="13" thickBot="1" x14ac:dyDescent="0.3">
      <c r="A15" s="31" t="s">
        <v>410</v>
      </c>
      <c r="B15" s="32">
        <f>SUM(B11:B14)</f>
        <v>12500</v>
      </c>
      <c r="C15" s="32">
        <f>SUM(C11:C14)</f>
        <v>6200</v>
      </c>
      <c r="D15" s="32">
        <f>SUM(D11:D14)</f>
        <v>20000</v>
      </c>
      <c r="E15" s="32">
        <f>SUM(E11:E14)</f>
        <v>8600</v>
      </c>
      <c r="F15" s="32">
        <f>SUM(F11:F14)</f>
        <v>47300</v>
      </c>
    </row>
    <row r="16" spans="1:6" x14ac:dyDescent="0.25">
      <c r="A16" t="s">
        <v>415</v>
      </c>
      <c r="B16" s="16">
        <v>5000</v>
      </c>
      <c r="C16" s="16">
        <v>2345</v>
      </c>
      <c r="D16" s="16">
        <v>2100</v>
      </c>
      <c r="E16" s="16">
        <v>500</v>
      </c>
      <c r="F16" s="16">
        <f>SUM(B16:E16)</f>
        <v>9945</v>
      </c>
    </row>
    <row r="17" spans="1:6" x14ac:dyDescent="0.25">
      <c r="A17" t="s">
        <v>416</v>
      </c>
      <c r="B17" s="30">
        <v>1000</v>
      </c>
      <c r="C17" s="30">
        <v>2346</v>
      </c>
      <c r="D17" s="30">
        <v>5100</v>
      </c>
      <c r="E17" s="30">
        <v>6000</v>
      </c>
      <c r="F17" s="16">
        <f t="shared" ref="F17:F19" si="2">SUM(B17:E17)</f>
        <v>14446</v>
      </c>
    </row>
    <row r="18" spans="1:6" x14ac:dyDescent="0.25">
      <c r="A18" t="s">
        <v>417</v>
      </c>
      <c r="B18" s="30">
        <v>2000</v>
      </c>
      <c r="C18" s="30">
        <v>2678</v>
      </c>
      <c r="D18" s="30">
        <v>4300</v>
      </c>
      <c r="E18" s="30">
        <v>4399</v>
      </c>
      <c r="F18" s="16">
        <f t="shared" si="2"/>
        <v>13377</v>
      </c>
    </row>
    <row r="19" spans="1:6" ht="13" thickBot="1" x14ac:dyDescent="0.3">
      <c r="A19" t="s">
        <v>418</v>
      </c>
      <c r="B19" s="30">
        <v>3000</v>
      </c>
      <c r="C19" s="30">
        <v>2490</v>
      </c>
      <c r="D19" s="30">
        <v>4200</v>
      </c>
      <c r="E19" s="30">
        <v>7600</v>
      </c>
      <c r="F19" s="16">
        <f t="shared" si="2"/>
        <v>17290</v>
      </c>
    </row>
    <row r="20" spans="1:6" ht="13" thickBot="1" x14ac:dyDescent="0.3">
      <c r="A20" s="31" t="s">
        <v>410</v>
      </c>
      <c r="B20" s="32">
        <f>SUM(B16:B19)</f>
        <v>11000</v>
      </c>
      <c r="C20" s="32">
        <f>SUM(C16:C19)</f>
        <v>9859</v>
      </c>
      <c r="D20" s="32">
        <f>SUM(D16:D19)</f>
        <v>15700</v>
      </c>
      <c r="E20" s="32">
        <f>SUM(E16:E19)</f>
        <v>18499</v>
      </c>
      <c r="F20" s="32">
        <f>SUM(F16:F19)</f>
        <v>55058</v>
      </c>
    </row>
    <row r="21" spans="1:6" x14ac:dyDescent="0.25">
      <c r="A21" t="s">
        <v>419</v>
      </c>
      <c r="B21" s="16">
        <v>3500</v>
      </c>
      <c r="C21" s="16">
        <v>4321</v>
      </c>
      <c r="D21" s="16">
        <v>4500</v>
      </c>
      <c r="E21" s="16">
        <v>4100</v>
      </c>
      <c r="F21" s="16">
        <f>SUM(B21:E21)</f>
        <v>16421</v>
      </c>
    </row>
    <row r="22" spans="1:6" x14ac:dyDescent="0.25">
      <c r="A22" t="s">
        <v>420</v>
      </c>
      <c r="B22" s="30">
        <v>3600</v>
      </c>
      <c r="C22" s="30">
        <v>4567</v>
      </c>
      <c r="D22" s="30">
        <v>3400</v>
      </c>
      <c r="E22" s="30">
        <v>5400</v>
      </c>
      <c r="F22" s="16">
        <f t="shared" ref="F22:F24" si="3">SUM(B22:E22)</f>
        <v>16967</v>
      </c>
    </row>
    <row r="23" spans="1:6" x14ac:dyDescent="0.25">
      <c r="A23" t="s">
        <v>421</v>
      </c>
      <c r="B23" s="30">
        <v>3600</v>
      </c>
      <c r="C23" s="30">
        <v>5678</v>
      </c>
      <c r="D23" s="30">
        <v>2100</v>
      </c>
      <c r="E23" s="30">
        <v>2100</v>
      </c>
      <c r="F23" s="16">
        <f t="shared" si="3"/>
        <v>13478</v>
      </c>
    </row>
    <row r="24" spans="1:6" ht="13" thickBot="1" x14ac:dyDescent="0.3">
      <c r="A24" t="s">
        <v>422</v>
      </c>
      <c r="B24" s="30">
        <v>5688</v>
      </c>
      <c r="C24" s="30">
        <v>4321</v>
      </c>
      <c r="D24" s="30">
        <v>1200</v>
      </c>
      <c r="E24" s="30">
        <v>2100</v>
      </c>
      <c r="F24" s="16">
        <f t="shared" si="3"/>
        <v>13309</v>
      </c>
    </row>
    <row r="25" spans="1:6" ht="13" thickBot="1" x14ac:dyDescent="0.3">
      <c r="A25" s="31" t="s">
        <v>410</v>
      </c>
      <c r="B25" s="32">
        <f>SUM(B21:B24)</f>
        <v>16388</v>
      </c>
      <c r="C25" s="32">
        <f>SUM(C21:C24)</f>
        <v>18887</v>
      </c>
      <c r="D25" s="32">
        <f>SUM(D21:D24)</f>
        <v>11200</v>
      </c>
      <c r="E25" s="32">
        <f>SUM(E21:E24)</f>
        <v>13700</v>
      </c>
      <c r="F25" s="32">
        <f>SUM(F21:F24)</f>
        <v>60175</v>
      </c>
    </row>
    <row r="27" spans="1:6" x14ac:dyDescent="0.25">
      <c r="A27" t="s">
        <v>423</v>
      </c>
      <c r="B27" s="16"/>
    </row>
    <row r="28" spans="1:6" x14ac:dyDescent="0.25">
      <c r="A28" t="s">
        <v>424</v>
      </c>
      <c r="B28" s="16"/>
    </row>
  </sheetData>
  <pageMargins left="0.7" right="0.7" top="0.75" bottom="0.75" header="0.3" footer="0.3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50"/>
  <sheetViews>
    <sheetView workbookViewId="0">
      <selection activeCell="J17" sqref="J17"/>
    </sheetView>
  </sheetViews>
  <sheetFormatPr defaultRowHeight="14.5" x14ac:dyDescent="0.35"/>
  <cols>
    <col min="1" max="1" width="8.81640625" style="15" customWidth="1"/>
    <col min="2" max="2" width="18.26953125" style="15" bestFit="1" customWidth="1"/>
    <col min="3" max="3" width="10.54296875" style="38" bestFit="1" customWidth="1"/>
    <col min="5" max="5" width="11.54296875" bestFit="1" customWidth="1"/>
  </cols>
  <sheetData>
    <row r="1" spans="1:9" x14ac:dyDescent="0.35">
      <c r="A1" s="33" t="s">
        <v>311</v>
      </c>
      <c r="B1" s="33" t="s">
        <v>30</v>
      </c>
      <c r="C1" s="34" t="s">
        <v>10</v>
      </c>
      <c r="D1" s="33" t="s">
        <v>425</v>
      </c>
      <c r="E1" s="33" t="s">
        <v>426</v>
      </c>
      <c r="F1" s="33" t="s">
        <v>427</v>
      </c>
      <c r="G1" s="33" t="s">
        <v>428</v>
      </c>
      <c r="H1" s="33" t="s">
        <v>429</v>
      </c>
      <c r="I1" s="33" t="s">
        <v>430</v>
      </c>
    </row>
    <row r="2" spans="1:9" x14ac:dyDescent="0.35">
      <c r="A2" s="35" t="s">
        <v>123</v>
      </c>
      <c r="B2" s="35" t="s">
        <v>431</v>
      </c>
      <c r="C2" s="36">
        <v>3000</v>
      </c>
      <c r="D2" s="37"/>
      <c r="E2" s="37"/>
      <c r="F2" s="37"/>
      <c r="G2" s="37"/>
      <c r="H2" s="37"/>
      <c r="I2" s="37"/>
    </row>
    <row r="3" spans="1:9" x14ac:dyDescent="0.35">
      <c r="A3" s="35" t="s">
        <v>432</v>
      </c>
      <c r="B3" s="35" t="s">
        <v>433</v>
      </c>
      <c r="C3" s="36">
        <v>5000</v>
      </c>
      <c r="D3" s="37"/>
      <c r="E3" s="37"/>
      <c r="F3" s="37"/>
      <c r="G3" s="37"/>
      <c r="H3" s="37"/>
      <c r="I3" s="37"/>
    </row>
    <row r="4" spans="1:9" x14ac:dyDescent="0.35">
      <c r="A4" s="35" t="s">
        <v>434</v>
      </c>
      <c r="B4" s="35" t="s">
        <v>435</v>
      </c>
      <c r="C4" s="36">
        <v>4000</v>
      </c>
      <c r="D4" s="37"/>
      <c r="E4" s="37"/>
      <c r="F4" s="37"/>
      <c r="G4" s="37"/>
      <c r="H4" s="37"/>
      <c r="I4" s="37"/>
    </row>
    <row r="5" spans="1:9" x14ac:dyDescent="0.35">
      <c r="A5" s="35" t="s">
        <v>107</v>
      </c>
      <c r="B5" s="35" t="s">
        <v>435</v>
      </c>
      <c r="C5" s="36">
        <v>6000</v>
      </c>
      <c r="D5" s="37"/>
      <c r="E5" s="37"/>
      <c r="F5" s="37"/>
      <c r="G5" s="37"/>
      <c r="H5" s="37"/>
      <c r="I5" s="37"/>
    </row>
    <row r="6" spans="1:9" x14ac:dyDescent="0.35">
      <c r="A6" s="35" t="s">
        <v>436</v>
      </c>
      <c r="B6" s="35" t="s">
        <v>433</v>
      </c>
      <c r="C6" s="36">
        <v>3000</v>
      </c>
      <c r="D6" s="37"/>
      <c r="E6" s="37"/>
      <c r="F6" s="37"/>
      <c r="G6" s="37"/>
      <c r="H6" s="37"/>
      <c r="I6" s="37"/>
    </row>
    <row r="7" spans="1:9" x14ac:dyDescent="0.35">
      <c r="A7" s="35" t="s">
        <v>437</v>
      </c>
      <c r="B7" s="35" t="s">
        <v>431</v>
      </c>
      <c r="C7" s="36">
        <v>4000</v>
      </c>
      <c r="D7" s="37"/>
      <c r="E7" s="37"/>
      <c r="F7" s="37"/>
      <c r="G7" s="37"/>
      <c r="H7" s="37"/>
      <c r="I7" s="37"/>
    </row>
    <row r="8" spans="1:9" x14ac:dyDescent="0.35">
      <c r="A8" s="35" t="s">
        <v>438</v>
      </c>
      <c r="B8" s="35" t="s">
        <v>433</v>
      </c>
      <c r="C8" s="36">
        <v>6000</v>
      </c>
      <c r="D8" s="37"/>
      <c r="E8" s="37"/>
      <c r="F8" s="37"/>
      <c r="G8" s="37"/>
      <c r="H8" s="37"/>
      <c r="I8" s="37"/>
    </row>
    <row r="9" spans="1:9" x14ac:dyDescent="0.35">
      <c r="A9" s="35" t="s">
        <v>439</v>
      </c>
      <c r="B9" s="35" t="s">
        <v>433</v>
      </c>
      <c r="C9" s="36">
        <v>7000</v>
      </c>
      <c r="D9" s="37"/>
      <c r="E9" s="37"/>
      <c r="F9" s="37"/>
      <c r="G9" s="37"/>
      <c r="H9" s="37"/>
      <c r="I9" s="37"/>
    </row>
    <row r="10" spans="1:9" x14ac:dyDescent="0.35">
      <c r="A10" s="35" t="s">
        <v>440</v>
      </c>
      <c r="B10" s="35" t="s">
        <v>431</v>
      </c>
      <c r="C10" s="36">
        <v>6000</v>
      </c>
      <c r="D10" s="37"/>
      <c r="E10" s="37"/>
      <c r="F10" s="37"/>
      <c r="G10" s="37"/>
      <c r="H10" s="37"/>
      <c r="I10" s="37"/>
    </row>
    <row r="11" spans="1:9" x14ac:dyDescent="0.35">
      <c r="A11" s="35" t="s">
        <v>441</v>
      </c>
      <c r="B11" s="35" t="s">
        <v>435</v>
      </c>
      <c r="C11" s="36">
        <v>5000</v>
      </c>
      <c r="D11" s="37"/>
      <c r="E11" s="37"/>
      <c r="F11" s="37"/>
      <c r="G11" s="37"/>
      <c r="H11" s="37"/>
      <c r="I11" s="37"/>
    </row>
    <row r="12" spans="1:9" x14ac:dyDescent="0.35">
      <c r="A12" s="35" t="s">
        <v>442</v>
      </c>
      <c r="B12" s="35" t="s">
        <v>431</v>
      </c>
      <c r="C12" s="36">
        <v>3000</v>
      </c>
      <c r="D12" s="37"/>
      <c r="E12" s="37"/>
      <c r="F12" s="37"/>
      <c r="G12" s="37"/>
      <c r="H12" s="37"/>
      <c r="I12" s="37"/>
    </row>
    <row r="13" spans="1:9" x14ac:dyDescent="0.35">
      <c r="A13" s="35" t="s">
        <v>443</v>
      </c>
      <c r="B13" s="35" t="s">
        <v>433</v>
      </c>
      <c r="C13" s="36">
        <v>4000</v>
      </c>
      <c r="D13" s="37"/>
      <c r="E13" s="37"/>
      <c r="F13" s="37"/>
      <c r="G13" s="37"/>
      <c r="H13" s="37"/>
      <c r="I13" s="37"/>
    </row>
    <row r="15" spans="1:9" x14ac:dyDescent="0.35">
      <c r="D15" s="25" t="s">
        <v>444</v>
      </c>
      <c r="E15" s="39"/>
    </row>
    <row r="16" spans="1:9" x14ac:dyDescent="0.35">
      <c r="D16" s="25" t="s">
        <v>445</v>
      </c>
      <c r="E16" s="39"/>
    </row>
    <row r="17" spans="1:5" x14ac:dyDescent="0.35">
      <c r="D17" s="25" t="s">
        <v>446</v>
      </c>
      <c r="E17" s="40"/>
    </row>
    <row r="18" spans="1:5" x14ac:dyDescent="0.35">
      <c r="D18" s="25" t="s">
        <v>447</v>
      </c>
      <c r="E18" s="41"/>
    </row>
    <row r="19" spans="1:5" x14ac:dyDescent="0.35">
      <c r="D19" s="25" t="s">
        <v>448</v>
      </c>
      <c r="E19" s="40"/>
    </row>
    <row r="20" spans="1:5" x14ac:dyDescent="0.35">
      <c r="A20"/>
      <c r="D20" s="45" t="s">
        <v>468</v>
      </c>
      <c r="E20" s="40"/>
    </row>
    <row r="21" spans="1:5" x14ac:dyDescent="0.35">
      <c r="A21"/>
    </row>
    <row r="22" spans="1:5" x14ac:dyDescent="0.35">
      <c r="A22"/>
    </row>
    <row r="30" spans="1:5" x14ac:dyDescent="0.35">
      <c r="A30" s="42" t="s">
        <v>449</v>
      </c>
      <c r="B30" s="42"/>
      <c r="C30" s="42" t="s">
        <v>450</v>
      </c>
      <c r="D30" s="42"/>
    </row>
    <row r="31" spans="1:5" ht="15" thickBot="1" x14ac:dyDescent="0.4">
      <c r="A31" s="43" t="s">
        <v>316</v>
      </c>
      <c r="B31" s="43" t="s">
        <v>451</v>
      </c>
      <c r="C31" s="43" t="s">
        <v>452</v>
      </c>
      <c r="D31" s="43" t="s">
        <v>453</v>
      </c>
    </row>
    <row r="32" spans="1:5" ht="12.5" x14ac:dyDescent="0.25">
      <c r="A32">
        <v>201101</v>
      </c>
      <c r="B32" t="s">
        <v>454</v>
      </c>
      <c r="C32" t="s">
        <v>455</v>
      </c>
      <c r="D32">
        <v>500</v>
      </c>
    </row>
    <row r="33" spans="1:5" ht="12.5" x14ac:dyDescent="0.25">
      <c r="A33">
        <v>201102</v>
      </c>
      <c r="B33" t="s">
        <v>456</v>
      </c>
      <c r="C33" t="s">
        <v>452</v>
      </c>
      <c r="D33">
        <v>400</v>
      </c>
    </row>
    <row r="34" spans="1:5" ht="12.5" x14ac:dyDescent="0.25">
      <c r="A34">
        <v>201103</v>
      </c>
      <c r="B34" t="s">
        <v>457</v>
      </c>
      <c r="C34" t="s">
        <v>455</v>
      </c>
      <c r="D34">
        <v>700</v>
      </c>
    </row>
    <row r="35" spans="1:5" ht="12.5" x14ac:dyDescent="0.25">
      <c r="A35">
        <v>201104</v>
      </c>
      <c r="B35" t="s">
        <v>458</v>
      </c>
      <c r="C35" t="s">
        <v>455</v>
      </c>
      <c r="D35">
        <v>200</v>
      </c>
    </row>
    <row r="36" spans="1:5" ht="12.5" x14ac:dyDescent="0.25">
      <c r="A36">
        <v>201101</v>
      </c>
      <c r="B36" t="s">
        <v>459</v>
      </c>
      <c r="C36" t="s">
        <v>452</v>
      </c>
      <c r="D36">
        <v>400</v>
      </c>
    </row>
    <row r="37" spans="1:5" ht="12.5" x14ac:dyDescent="0.25">
      <c r="A37">
        <v>201104</v>
      </c>
      <c r="B37" t="s">
        <v>459</v>
      </c>
      <c r="C37" t="s">
        <v>452</v>
      </c>
      <c r="D37">
        <v>300</v>
      </c>
    </row>
    <row r="38" spans="1:5" ht="12.5" x14ac:dyDescent="0.25">
      <c r="A38">
        <v>201103</v>
      </c>
      <c r="B38" t="s">
        <v>454</v>
      </c>
      <c r="C38" t="s">
        <v>452</v>
      </c>
      <c r="D38">
        <v>600</v>
      </c>
    </row>
    <row r="39" spans="1:5" ht="12.5" x14ac:dyDescent="0.25">
      <c r="A39">
        <v>201101</v>
      </c>
      <c r="B39" t="s">
        <v>454</v>
      </c>
      <c r="C39" t="s">
        <v>455</v>
      </c>
      <c r="D39">
        <v>300</v>
      </c>
    </row>
    <row r="40" spans="1:5" ht="12.5" x14ac:dyDescent="0.25">
      <c r="A40">
        <v>201104</v>
      </c>
      <c r="B40" t="s">
        <v>460</v>
      </c>
      <c r="C40" t="s">
        <v>455</v>
      </c>
      <c r="D40">
        <v>500</v>
      </c>
    </row>
    <row r="41" spans="1:5" ht="12.5" x14ac:dyDescent="0.25">
      <c r="A41"/>
      <c r="B41"/>
      <c r="C41"/>
    </row>
    <row r="42" spans="1:5" x14ac:dyDescent="0.35">
      <c r="A42" s="44" t="s">
        <v>12</v>
      </c>
      <c r="B42" s="44"/>
      <c r="C42" s="44"/>
      <c r="D42" s="44"/>
      <c r="E42" s="40"/>
    </row>
    <row r="43" spans="1:5" x14ac:dyDescent="0.35">
      <c r="A43" s="44" t="s">
        <v>461</v>
      </c>
      <c r="B43" s="44"/>
      <c r="C43" s="44"/>
      <c r="D43" s="44"/>
      <c r="E43" s="40"/>
    </row>
    <row r="44" spans="1:5" x14ac:dyDescent="0.35">
      <c r="A44" s="44" t="s">
        <v>462</v>
      </c>
      <c r="B44" s="44"/>
      <c r="C44" s="44"/>
      <c r="D44" s="44"/>
      <c r="E44" s="40"/>
    </row>
    <row r="45" spans="1:5" x14ac:dyDescent="0.35">
      <c r="A45" s="44" t="s">
        <v>463</v>
      </c>
      <c r="B45" s="44"/>
      <c r="C45" s="44"/>
      <c r="D45" s="44"/>
      <c r="E45" s="40"/>
    </row>
    <row r="46" spans="1:5" ht="12.5" x14ac:dyDescent="0.25">
      <c r="A46"/>
      <c r="B46"/>
      <c r="C46"/>
    </row>
    <row r="47" spans="1:5" x14ac:dyDescent="0.35">
      <c r="A47" s="44" t="s">
        <v>464</v>
      </c>
      <c r="B47"/>
      <c r="C47"/>
      <c r="D47" s="44"/>
      <c r="E47" s="40"/>
    </row>
    <row r="48" spans="1:5" x14ac:dyDescent="0.35">
      <c r="A48" s="44" t="s">
        <v>465</v>
      </c>
      <c r="B48"/>
      <c r="C48"/>
      <c r="D48" s="44"/>
      <c r="E48" s="40"/>
    </row>
    <row r="49" spans="1:5" x14ac:dyDescent="0.35">
      <c r="A49" s="44" t="s">
        <v>466</v>
      </c>
      <c r="B49"/>
      <c r="C49"/>
      <c r="D49" s="44"/>
      <c r="E49" s="40"/>
    </row>
    <row r="50" spans="1:5" x14ac:dyDescent="0.35">
      <c r="A50" s="44" t="s">
        <v>467</v>
      </c>
      <c r="B50"/>
      <c r="C50"/>
      <c r="D50" s="44"/>
      <c r="E50" s="40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61"/>
  <sheetViews>
    <sheetView workbookViewId="0">
      <selection activeCell="B4" sqref="B4"/>
    </sheetView>
  </sheetViews>
  <sheetFormatPr defaultRowHeight="12.5" x14ac:dyDescent="0.25"/>
  <cols>
    <col min="1" max="1" width="11.453125" customWidth="1"/>
    <col min="2" max="2" width="24.54296875" customWidth="1"/>
    <col min="3" max="3" width="13" customWidth="1"/>
    <col min="10" max="10" width="22.54296875" customWidth="1"/>
  </cols>
  <sheetData>
    <row r="1" spans="1:11" ht="25" x14ac:dyDescent="0.5">
      <c r="A1" s="46" t="s">
        <v>469</v>
      </c>
      <c r="I1" s="37" t="s">
        <v>470</v>
      </c>
      <c r="J1" s="37" t="s">
        <v>471</v>
      </c>
      <c r="K1" s="37" t="s">
        <v>472</v>
      </c>
    </row>
    <row r="2" spans="1:11" x14ac:dyDescent="0.25">
      <c r="I2" s="37" t="s">
        <v>473</v>
      </c>
      <c r="J2" s="37" t="s">
        <v>474</v>
      </c>
      <c r="K2" s="37">
        <v>19.95</v>
      </c>
    </row>
    <row r="3" spans="1:11" x14ac:dyDescent="0.25">
      <c r="A3" s="35" t="s">
        <v>470</v>
      </c>
      <c r="B3" s="35" t="s">
        <v>471</v>
      </c>
      <c r="C3" s="35" t="s">
        <v>472</v>
      </c>
      <c r="I3" s="37" t="s">
        <v>475</v>
      </c>
      <c r="J3" s="37" t="s">
        <v>476</v>
      </c>
      <c r="K3" s="37">
        <v>20.95</v>
      </c>
    </row>
    <row r="4" spans="1:11" x14ac:dyDescent="0.25">
      <c r="A4" s="47" t="s">
        <v>493</v>
      </c>
      <c r="B4" s="37"/>
      <c r="C4" s="37"/>
      <c r="I4" s="37" t="s">
        <v>477</v>
      </c>
      <c r="J4" s="37" t="s">
        <v>478</v>
      </c>
      <c r="K4" s="37">
        <v>21.95</v>
      </c>
    </row>
    <row r="5" spans="1:11" x14ac:dyDescent="0.25">
      <c r="A5" s="37"/>
      <c r="B5" s="37"/>
      <c r="C5" s="37"/>
      <c r="I5" s="37" t="s">
        <v>479</v>
      </c>
      <c r="J5" s="37" t="s">
        <v>480</v>
      </c>
      <c r="K5" s="37">
        <v>19.95</v>
      </c>
    </row>
    <row r="6" spans="1:11" x14ac:dyDescent="0.25">
      <c r="A6" s="37"/>
      <c r="B6" s="37"/>
      <c r="C6" s="37"/>
      <c r="I6" s="37" t="s">
        <v>481</v>
      </c>
      <c r="J6" s="37" t="s">
        <v>482</v>
      </c>
      <c r="K6" s="37">
        <v>20.95</v>
      </c>
    </row>
    <row r="7" spans="1:11" x14ac:dyDescent="0.25">
      <c r="A7" s="37"/>
      <c r="B7" s="37"/>
      <c r="C7" s="37"/>
      <c r="I7" s="37" t="s">
        <v>483</v>
      </c>
      <c r="J7" s="37" t="s">
        <v>484</v>
      </c>
      <c r="K7" s="37">
        <v>21.95</v>
      </c>
    </row>
    <row r="8" spans="1:11" x14ac:dyDescent="0.25">
      <c r="A8" s="37"/>
      <c r="B8" s="37"/>
      <c r="C8" s="37"/>
      <c r="I8" s="37" t="s">
        <v>485</v>
      </c>
      <c r="J8" s="37" t="s">
        <v>486</v>
      </c>
      <c r="K8" s="37">
        <v>19.95</v>
      </c>
    </row>
    <row r="9" spans="1:11" x14ac:dyDescent="0.25">
      <c r="A9" s="37"/>
      <c r="B9" s="37"/>
      <c r="C9" s="37"/>
      <c r="I9" s="37" t="s">
        <v>487</v>
      </c>
      <c r="J9" s="37" t="s">
        <v>488</v>
      </c>
      <c r="K9" s="37">
        <v>20.95</v>
      </c>
    </row>
    <row r="10" spans="1:11" x14ac:dyDescent="0.25">
      <c r="A10" s="37"/>
      <c r="B10" s="37"/>
      <c r="C10" s="37"/>
      <c r="I10" s="37" t="s">
        <v>489</v>
      </c>
      <c r="J10" s="37" t="s">
        <v>490</v>
      </c>
      <c r="K10" s="37">
        <v>21.95</v>
      </c>
    </row>
    <row r="11" spans="1:11" x14ac:dyDescent="0.25">
      <c r="A11" s="37"/>
      <c r="B11" s="37"/>
      <c r="C11" s="37"/>
      <c r="I11" s="37" t="s">
        <v>491</v>
      </c>
      <c r="J11" s="37" t="s">
        <v>492</v>
      </c>
      <c r="K11" s="37">
        <v>19.95</v>
      </c>
    </row>
    <row r="12" spans="1:11" x14ac:dyDescent="0.25">
      <c r="A12" s="37"/>
      <c r="B12" s="37"/>
      <c r="C12" s="37"/>
      <c r="I12" s="37" t="s">
        <v>493</v>
      </c>
      <c r="J12" s="37" t="s">
        <v>494</v>
      </c>
      <c r="K12" s="37">
        <v>20.95</v>
      </c>
    </row>
    <row r="13" spans="1:11" x14ac:dyDescent="0.25">
      <c r="A13" s="37"/>
      <c r="B13" s="37"/>
      <c r="C13" s="37"/>
      <c r="I13" s="37" t="s">
        <v>495</v>
      </c>
      <c r="J13" s="37" t="s">
        <v>496</v>
      </c>
      <c r="K13" s="37">
        <v>21.95</v>
      </c>
    </row>
    <row r="14" spans="1:11" x14ac:dyDescent="0.25">
      <c r="A14" s="37"/>
      <c r="B14" s="37"/>
      <c r="C14" s="37"/>
      <c r="I14" s="37" t="s">
        <v>497</v>
      </c>
      <c r="J14" s="37" t="s">
        <v>498</v>
      </c>
      <c r="K14" s="37">
        <v>19.95</v>
      </c>
    </row>
    <row r="15" spans="1:11" x14ac:dyDescent="0.25">
      <c r="A15" s="37"/>
      <c r="B15" s="37"/>
      <c r="C15" s="37"/>
      <c r="I15" s="37" t="s">
        <v>499</v>
      </c>
      <c r="J15" s="37" t="s">
        <v>500</v>
      </c>
      <c r="K15" s="37">
        <v>20.95</v>
      </c>
    </row>
    <row r="16" spans="1:11" x14ac:dyDescent="0.25">
      <c r="A16" s="37"/>
      <c r="B16" s="37"/>
      <c r="C16" s="37"/>
      <c r="I16" s="37" t="s">
        <v>501</v>
      </c>
      <c r="J16" s="37" t="s">
        <v>502</v>
      </c>
      <c r="K16" s="37">
        <v>21.95</v>
      </c>
    </row>
    <row r="17" spans="1:10" x14ac:dyDescent="0.25">
      <c r="A17" s="37"/>
      <c r="B17" s="37"/>
      <c r="C17" s="37"/>
      <c r="I17" s="49"/>
    </row>
    <row r="28" spans="1:10" ht="13" x14ac:dyDescent="0.3">
      <c r="A28" s="50" t="s">
        <v>311</v>
      </c>
      <c r="B28" s="50" t="s">
        <v>507</v>
      </c>
      <c r="C28" s="50" t="s">
        <v>508</v>
      </c>
    </row>
    <row r="29" spans="1:10" ht="13" x14ac:dyDescent="0.3">
      <c r="A29" s="48" t="s">
        <v>509</v>
      </c>
      <c r="B29">
        <v>100</v>
      </c>
      <c r="I29" s="50" t="s">
        <v>507</v>
      </c>
      <c r="J29" s="50" t="s">
        <v>508</v>
      </c>
    </row>
    <row r="30" spans="1:10" x14ac:dyDescent="0.25">
      <c r="A30" s="48" t="s">
        <v>510</v>
      </c>
      <c r="B30">
        <v>89</v>
      </c>
      <c r="I30">
        <v>0</v>
      </c>
      <c r="J30" s="48" t="s">
        <v>506</v>
      </c>
    </row>
    <row r="31" spans="1:10" x14ac:dyDescent="0.25">
      <c r="A31" s="48" t="s">
        <v>303</v>
      </c>
      <c r="B31">
        <v>76</v>
      </c>
      <c r="I31">
        <v>60</v>
      </c>
      <c r="J31" s="48" t="s">
        <v>46</v>
      </c>
    </row>
    <row r="32" spans="1:10" x14ac:dyDescent="0.25">
      <c r="A32" s="48" t="s">
        <v>6</v>
      </c>
      <c r="B32">
        <v>52</v>
      </c>
      <c r="I32">
        <v>70</v>
      </c>
      <c r="J32" s="48" t="s">
        <v>505</v>
      </c>
    </row>
    <row r="33" spans="1:10" x14ac:dyDescent="0.25">
      <c r="A33" s="48" t="s">
        <v>7</v>
      </c>
      <c r="B33">
        <v>62</v>
      </c>
      <c r="I33">
        <v>80</v>
      </c>
      <c r="J33" s="48" t="s">
        <v>504</v>
      </c>
    </row>
    <row r="34" spans="1:10" x14ac:dyDescent="0.25">
      <c r="A34" s="48" t="s">
        <v>511</v>
      </c>
      <c r="B34">
        <v>95</v>
      </c>
      <c r="I34">
        <v>90</v>
      </c>
      <c r="J34" s="48" t="s">
        <v>503</v>
      </c>
    </row>
    <row r="35" spans="1:10" x14ac:dyDescent="0.25">
      <c r="A35" s="48" t="s">
        <v>512</v>
      </c>
      <c r="B35">
        <v>79</v>
      </c>
    </row>
    <row r="50" spans="1:8" ht="26" x14ac:dyDescent="0.3">
      <c r="B50" s="50" t="s">
        <v>328</v>
      </c>
      <c r="C50" s="50" t="s">
        <v>513</v>
      </c>
      <c r="D50" s="50" t="s">
        <v>514</v>
      </c>
      <c r="E50" s="51" t="s">
        <v>19</v>
      </c>
      <c r="F50" s="50" t="s">
        <v>515</v>
      </c>
    </row>
    <row r="51" spans="1:8" x14ac:dyDescent="0.25">
      <c r="A51" t="s">
        <v>516</v>
      </c>
      <c r="B51">
        <v>1</v>
      </c>
      <c r="C51">
        <v>5</v>
      </c>
      <c r="D51">
        <v>10</v>
      </c>
      <c r="E51">
        <f>SUM(B51:D51)</f>
        <v>16</v>
      </c>
    </row>
    <row r="52" spans="1:8" x14ac:dyDescent="0.25">
      <c r="A52" t="s">
        <v>517</v>
      </c>
      <c r="B52">
        <v>2</v>
      </c>
      <c r="C52">
        <v>4</v>
      </c>
      <c r="D52">
        <v>12</v>
      </c>
      <c r="E52">
        <f t="shared" ref="E52:E57" si="0">SUM(B52:D52)</f>
        <v>18</v>
      </c>
    </row>
    <row r="53" spans="1:8" x14ac:dyDescent="0.25">
      <c r="A53" t="s">
        <v>518</v>
      </c>
      <c r="B53">
        <v>5</v>
      </c>
      <c r="C53">
        <v>2</v>
      </c>
      <c r="D53">
        <v>13</v>
      </c>
      <c r="E53">
        <f t="shared" si="0"/>
        <v>20</v>
      </c>
    </row>
    <row r="54" spans="1:8" x14ac:dyDescent="0.25">
      <c r="A54" t="s">
        <v>519</v>
      </c>
      <c r="B54">
        <v>6</v>
      </c>
      <c r="C54">
        <v>3</v>
      </c>
      <c r="D54">
        <v>14</v>
      </c>
      <c r="E54">
        <f t="shared" si="0"/>
        <v>23</v>
      </c>
    </row>
    <row r="55" spans="1:8" x14ac:dyDescent="0.25">
      <c r="A55" t="s">
        <v>520</v>
      </c>
      <c r="B55">
        <v>4</v>
      </c>
      <c r="C55">
        <v>1</v>
      </c>
      <c r="D55">
        <v>23</v>
      </c>
      <c r="E55">
        <f t="shared" si="0"/>
        <v>28</v>
      </c>
    </row>
    <row r="56" spans="1:8" x14ac:dyDescent="0.25">
      <c r="A56" t="s">
        <v>521</v>
      </c>
      <c r="B56">
        <v>5</v>
      </c>
      <c r="C56">
        <v>7</v>
      </c>
      <c r="D56">
        <v>34</v>
      </c>
      <c r="E56">
        <f t="shared" si="0"/>
        <v>46</v>
      </c>
    </row>
    <row r="57" spans="1:8" x14ac:dyDescent="0.25">
      <c r="A57" t="s">
        <v>522</v>
      </c>
      <c r="B57">
        <v>3</v>
      </c>
      <c r="C57">
        <v>4</v>
      </c>
      <c r="D57">
        <v>1</v>
      </c>
      <c r="E57">
        <f t="shared" si="0"/>
        <v>8</v>
      </c>
    </row>
    <row r="60" spans="1:8" x14ac:dyDescent="0.25">
      <c r="A60" s="40" t="s">
        <v>523</v>
      </c>
      <c r="B60">
        <v>5</v>
      </c>
      <c r="C60">
        <v>10</v>
      </c>
      <c r="D60">
        <v>15</v>
      </c>
      <c r="E60">
        <v>20</v>
      </c>
      <c r="F60">
        <v>25</v>
      </c>
      <c r="G60">
        <v>30</v>
      </c>
      <c r="H60">
        <v>35</v>
      </c>
    </row>
    <row r="61" spans="1:8" x14ac:dyDescent="0.25">
      <c r="A61" s="40" t="s">
        <v>515</v>
      </c>
      <c r="B61">
        <v>100</v>
      </c>
      <c r="C61">
        <v>500</v>
      </c>
      <c r="D61">
        <v>750</v>
      </c>
      <c r="E61">
        <v>1000</v>
      </c>
      <c r="F61">
        <v>1500</v>
      </c>
      <c r="G61">
        <v>2000</v>
      </c>
      <c r="H61">
        <v>3000</v>
      </c>
    </row>
  </sheetData>
  <sortState xmlns:xlrd2="http://schemas.microsoft.com/office/spreadsheetml/2017/richdata2" ref="I30:J34">
    <sortCondition ref="I30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0"/>
  <sheetViews>
    <sheetView workbookViewId="0">
      <selection sqref="A1:D10"/>
    </sheetView>
  </sheetViews>
  <sheetFormatPr defaultColWidth="9.1796875" defaultRowHeight="12.5" x14ac:dyDescent="0.25"/>
  <sheetData>
    <row r="1" spans="1:4" ht="18" x14ac:dyDescent="0.4">
      <c r="A1" s="106" t="s">
        <v>750</v>
      </c>
      <c r="B1" s="106"/>
      <c r="C1" s="106"/>
      <c r="D1" s="106"/>
    </row>
    <row r="2" spans="1:4" x14ac:dyDescent="0.25">
      <c r="A2" s="4"/>
      <c r="B2" s="4"/>
      <c r="C2" s="4"/>
      <c r="D2" s="4"/>
    </row>
    <row r="3" spans="1:4" x14ac:dyDescent="0.25">
      <c r="A3" s="4"/>
      <c r="B3" s="4"/>
      <c r="C3" s="4"/>
      <c r="D3" s="4"/>
    </row>
    <row r="4" spans="1:4" x14ac:dyDescent="0.25">
      <c r="A4" s="4"/>
      <c r="B4" s="4"/>
      <c r="C4" s="4"/>
      <c r="D4" s="4"/>
    </row>
    <row r="5" spans="1:4" ht="18" x14ac:dyDescent="0.4">
      <c r="A5" s="74"/>
      <c r="B5" s="74" t="s">
        <v>10</v>
      </c>
      <c r="C5" s="74" t="s">
        <v>11</v>
      </c>
      <c r="D5" s="74" t="s">
        <v>12</v>
      </c>
    </row>
    <row r="6" spans="1:4" x14ac:dyDescent="0.25">
      <c r="A6" s="4" t="s">
        <v>13</v>
      </c>
      <c r="B6" s="4">
        <v>100</v>
      </c>
      <c r="C6" s="4">
        <v>25</v>
      </c>
      <c r="D6" s="4">
        <f>B6-C6</f>
        <v>75</v>
      </c>
    </row>
    <row r="7" spans="1:4" x14ac:dyDescent="0.25">
      <c r="A7" s="4" t="s">
        <v>14</v>
      </c>
      <c r="B7" s="4">
        <v>300</v>
      </c>
      <c r="C7" s="4">
        <v>20</v>
      </c>
      <c r="D7" s="4">
        <f>B7-C7</f>
        <v>280</v>
      </c>
    </row>
    <row r="8" spans="1:4" x14ac:dyDescent="0.25">
      <c r="A8" s="4" t="s">
        <v>15</v>
      </c>
      <c r="B8" s="4">
        <v>500</v>
      </c>
      <c r="C8" s="4">
        <v>25</v>
      </c>
      <c r="D8" s="4">
        <f>B8-C8</f>
        <v>475</v>
      </c>
    </row>
    <row r="9" spans="1:4" x14ac:dyDescent="0.25">
      <c r="A9" s="4" t="s">
        <v>16</v>
      </c>
      <c r="B9" s="4">
        <v>600</v>
      </c>
      <c r="C9" s="4">
        <v>50</v>
      </c>
      <c r="D9" s="4">
        <f>B9-C9</f>
        <v>550</v>
      </c>
    </row>
    <row r="10" spans="1:4" ht="13" x14ac:dyDescent="0.3">
      <c r="A10" s="102"/>
      <c r="B10" s="103">
        <f t="shared" ref="B10:D10" si="0">AVERAGE(B6:B9)</f>
        <v>375</v>
      </c>
      <c r="C10" s="103">
        <f t="shared" si="0"/>
        <v>30</v>
      </c>
      <c r="D10" s="103">
        <f t="shared" si="0"/>
        <v>345</v>
      </c>
    </row>
  </sheetData>
  <mergeCells count="1">
    <mergeCell ref="A1:D1"/>
  </mergeCells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1:R13"/>
  <sheetViews>
    <sheetView workbookViewId="0"/>
  </sheetViews>
  <sheetFormatPr defaultRowHeight="12.5" x14ac:dyDescent="0.25"/>
  <cols>
    <col min="1" max="1" width="4.81640625" customWidth="1"/>
    <col min="2" max="2" width="12" bestFit="1" customWidth="1"/>
    <col min="14" max="14" width="10.81640625" bestFit="1" customWidth="1"/>
  </cols>
  <sheetData>
    <row r="1" spans="2:18" ht="13" x14ac:dyDescent="0.3">
      <c r="B1" s="52" t="s">
        <v>524</v>
      </c>
      <c r="C1" s="52"/>
    </row>
    <row r="2" spans="2:18" ht="15.5" x14ac:dyDescent="0.35">
      <c r="B2" s="52" t="s">
        <v>525</v>
      </c>
      <c r="C2" s="52"/>
      <c r="I2" s="56" t="s">
        <v>531</v>
      </c>
    </row>
    <row r="3" spans="2:18" x14ac:dyDescent="0.25">
      <c r="I3" t="s">
        <v>532</v>
      </c>
    </row>
    <row r="4" spans="2:18" x14ac:dyDescent="0.25">
      <c r="N4" t="s">
        <v>533</v>
      </c>
      <c r="O4" s="57">
        <v>0.18</v>
      </c>
    </row>
    <row r="5" spans="2:18" ht="13" x14ac:dyDescent="0.3">
      <c r="B5" s="54" t="s">
        <v>526</v>
      </c>
      <c r="C5" s="54" t="s">
        <v>527</v>
      </c>
      <c r="N5" t="s">
        <v>534</v>
      </c>
      <c r="O5">
        <v>60</v>
      </c>
    </row>
    <row r="6" spans="2:18" ht="13.5" thickBot="1" x14ac:dyDescent="0.35">
      <c r="B6" s="55" t="s">
        <v>528</v>
      </c>
    </row>
    <row r="7" spans="2:18" ht="13.5" thickBot="1" x14ac:dyDescent="0.35">
      <c r="B7" s="55" t="s">
        <v>529</v>
      </c>
      <c r="I7" s="58" t="s">
        <v>471</v>
      </c>
      <c r="J7" s="31" t="s">
        <v>535</v>
      </c>
      <c r="K7" s="31" t="s">
        <v>536</v>
      </c>
      <c r="L7" s="31" t="s">
        <v>537</v>
      </c>
      <c r="M7" s="59" t="s">
        <v>405</v>
      </c>
      <c r="N7" s="31" t="s">
        <v>538</v>
      </c>
      <c r="O7" s="59" t="s">
        <v>539</v>
      </c>
      <c r="Q7" s="58" t="s">
        <v>540</v>
      </c>
      <c r="R7" s="59"/>
    </row>
    <row r="8" spans="2:18" ht="13" thickBot="1" x14ac:dyDescent="0.3">
      <c r="I8" s="60" t="s">
        <v>541</v>
      </c>
      <c r="J8" s="61">
        <v>18</v>
      </c>
      <c r="K8" s="61">
        <v>30</v>
      </c>
      <c r="L8" s="61">
        <v>41</v>
      </c>
      <c r="M8" s="62">
        <f>SUM(J8:L8)</f>
        <v>89</v>
      </c>
      <c r="N8" s="63">
        <f>IF(M8&gt;$O$5,ROUND($O$4*M8,0),"Below Q")</f>
        <v>16</v>
      </c>
      <c r="O8" s="62">
        <f>VLOOKUP(M8,$Q$9:$R$13,2)</f>
        <v>8</v>
      </c>
      <c r="Q8" s="64" t="s">
        <v>405</v>
      </c>
      <c r="R8" s="65" t="s">
        <v>539</v>
      </c>
    </row>
    <row r="9" spans="2:18" x14ac:dyDescent="0.25">
      <c r="B9" s="25" t="s">
        <v>530</v>
      </c>
      <c r="C9">
        <f>SUM(C6:C7)</f>
        <v>0</v>
      </c>
      <c r="I9" s="60" t="s">
        <v>542</v>
      </c>
      <c r="J9" s="61">
        <v>20</v>
      </c>
      <c r="K9" s="61">
        <v>12</v>
      </c>
      <c r="L9" s="61">
        <v>20</v>
      </c>
      <c r="M9" s="62">
        <f t="shared" ref="M9:M12" si="0">SUM(J9:L9)</f>
        <v>52</v>
      </c>
      <c r="N9" s="63" t="str">
        <f t="shared" ref="N9:N12" si="1">IF(M9&gt;$O$5,ROUND($O$4*M9,0),"Below Q")</f>
        <v>Below Q</v>
      </c>
      <c r="O9" s="62">
        <f t="shared" ref="O9:O12" si="2">VLOOKUP(M9,$Q$9:$R$13,2)</f>
        <v>2</v>
      </c>
      <c r="Q9" s="66">
        <v>0</v>
      </c>
      <c r="R9" s="62">
        <v>0</v>
      </c>
    </row>
    <row r="10" spans="2:18" x14ac:dyDescent="0.25">
      <c r="B10" s="53"/>
      <c r="I10" s="60" t="s">
        <v>543</v>
      </c>
      <c r="J10" s="61">
        <v>15</v>
      </c>
      <c r="K10" s="61">
        <v>22</v>
      </c>
      <c r="L10" s="61">
        <v>25</v>
      </c>
      <c r="M10" s="62">
        <f t="shared" si="0"/>
        <v>62</v>
      </c>
      <c r="N10" s="63">
        <f t="shared" si="1"/>
        <v>11</v>
      </c>
      <c r="O10" s="62">
        <f t="shared" si="2"/>
        <v>4</v>
      </c>
      <c r="Q10" s="66">
        <v>50</v>
      </c>
      <c r="R10" s="62">
        <v>2</v>
      </c>
    </row>
    <row r="11" spans="2:18" x14ac:dyDescent="0.25">
      <c r="I11" s="60" t="s">
        <v>544</v>
      </c>
      <c r="J11" s="61">
        <v>8</v>
      </c>
      <c r="K11" s="61">
        <v>10</v>
      </c>
      <c r="L11" s="61">
        <v>21</v>
      </c>
      <c r="M11" s="62">
        <f t="shared" si="0"/>
        <v>39</v>
      </c>
      <c r="N11" s="63" t="str">
        <f t="shared" si="1"/>
        <v>Below Q</v>
      </c>
      <c r="O11" s="62">
        <f t="shared" si="2"/>
        <v>0</v>
      </c>
      <c r="Q11" s="66">
        <v>55</v>
      </c>
      <c r="R11" s="62">
        <v>3</v>
      </c>
    </row>
    <row r="12" spans="2:18" ht="13" thickBot="1" x14ac:dyDescent="0.3">
      <c r="I12" s="64" t="s">
        <v>545</v>
      </c>
      <c r="J12" s="67">
        <v>15</v>
      </c>
      <c r="K12" s="67">
        <v>20</v>
      </c>
      <c r="L12" s="67">
        <v>21</v>
      </c>
      <c r="M12" s="68">
        <f t="shared" si="0"/>
        <v>56</v>
      </c>
      <c r="N12" s="70" t="str">
        <f t="shared" si="1"/>
        <v>Below Q</v>
      </c>
      <c r="O12" s="68">
        <f t="shared" si="2"/>
        <v>3</v>
      </c>
      <c r="Q12" s="66">
        <v>60</v>
      </c>
      <c r="R12" s="62">
        <v>4</v>
      </c>
    </row>
    <row r="13" spans="2:18" ht="13" thickBot="1" x14ac:dyDescent="0.3">
      <c r="I13" s="25" t="s">
        <v>405</v>
      </c>
      <c r="N13" s="69">
        <f>SUM(N8:N12)</f>
        <v>27</v>
      </c>
      <c r="Q13" s="70">
        <v>68</v>
      </c>
      <c r="R13" s="68">
        <v>8</v>
      </c>
    </row>
  </sheetData>
  <pageMargins left="0.7" right="0.7" top="0.75" bottom="0.75" header="0.3" footer="0.3"/>
  <pageSetup orientation="portrait" horizontalDpi="4294967293" verticalDpi="0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O21"/>
  <sheetViews>
    <sheetView workbookViewId="0">
      <selection activeCell="G14" sqref="G14"/>
    </sheetView>
  </sheetViews>
  <sheetFormatPr defaultRowHeight="12.5" x14ac:dyDescent="0.25"/>
  <cols>
    <col min="1" max="1" width="15.7265625" bestFit="1" customWidth="1"/>
    <col min="2" max="4" width="10.54296875" customWidth="1"/>
    <col min="5" max="11" width="10.54296875" bestFit="1" customWidth="1"/>
    <col min="12" max="13" width="9" bestFit="1" customWidth="1"/>
    <col min="14" max="14" width="11.54296875" bestFit="1" customWidth="1"/>
  </cols>
  <sheetData>
    <row r="1" spans="1:15" ht="23.5" x14ac:dyDescent="0.55000000000000004">
      <c r="A1" s="111" t="s">
        <v>546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</row>
    <row r="3" spans="1:15" ht="14.5" x14ac:dyDescent="0.35">
      <c r="B3" s="71" t="s">
        <v>434</v>
      </c>
      <c r="C3" s="71" t="s">
        <v>547</v>
      </c>
      <c r="D3" s="71" t="s">
        <v>548</v>
      </c>
      <c r="E3" s="71" t="s">
        <v>549</v>
      </c>
      <c r="F3" s="71" t="s">
        <v>536</v>
      </c>
      <c r="G3" s="71" t="s">
        <v>550</v>
      </c>
      <c r="H3" s="71" t="s">
        <v>551</v>
      </c>
      <c r="I3" s="71" t="s">
        <v>552</v>
      </c>
      <c r="J3" s="71" t="s">
        <v>553</v>
      </c>
      <c r="K3" s="71" t="s">
        <v>554</v>
      </c>
      <c r="L3" s="71" t="s">
        <v>555</v>
      </c>
      <c r="M3" s="71" t="s">
        <v>556</v>
      </c>
      <c r="N3" s="71" t="s">
        <v>12</v>
      </c>
    </row>
    <row r="4" spans="1:15" ht="14.5" x14ac:dyDescent="0.35">
      <c r="A4" s="72" t="s">
        <v>557</v>
      </c>
      <c r="B4" s="3">
        <v>450</v>
      </c>
      <c r="C4" s="3">
        <f>B4*0.1+B4</f>
        <v>495</v>
      </c>
      <c r="D4" s="3">
        <f>B4*0.2+B4</f>
        <v>540</v>
      </c>
      <c r="E4" s="3">
        <f>B4*0.17+B4</f>
        <v>526.5</v>
      </c>
      <c r="F4" s="3">
        <f>B4*0.05+B4</f>
        <v>472.5</v>
      </c>
      <c r="G4" s="3">
        <f>B4*0.22+B4</f>
        <v>549</v>
      </c>
      <c r="H4" s="3">
        <f>B4*0.26+B4</f>
        <v>567</v>
      </c>
      <c r="I4" s="3">
        <f>B4*0.34+B4</f>
        <v>603</v>
      </c>
      <c r="J4" s="3">
        <f>B4*0.38+B4</f>
        <v>621</v>
      </c>
      <c r="K4" s="3">
        <f>B4*0.03+B4</f>
        <v>463.5</v>
      </c>
      <c r="L4" s="3">
        <v>0</v>
      </c>
      <c r="M4" s="3">
        <v>0</v>
      </c>
      <c r="N4" s="3">
        <f>SUM(B4:M4)</f>
        <v>5287.5</v>
      </c>
    </row>
    <row r="5" spans="1:15" ht="14.5" x14ac:dyDescent="0.35">
      <c r="A5" s="72" t="s">
        <v>558</v>
      </c>
      <c r="B5" s="3">
        <v>560</v>
      </c>
      <c r="C5" s="3">
        <f t="shared" ref="C5:C10" si="0">B5*0.1+B5</f>
        <v>616</v>
      </c>
      <c r="D5" s="3">
        <f t="shared" ref="D5:D10" si="1">B5*0.2+B5</f>
        <v>672</v>
      </c>
      <c r="E5" s="3">
        <f t="shared" ref="E5:E10" si="2">B5*0.17+B5</f>
        <v>655.20000000000005</v>
      </c>
      <c r="F5" s="3">
        <f t="shared" ref="F5:F10" si="3">B5*0.05+B5</f>
        <v>588</v>
      </c>
      <c r="G5" s="3">
        <f t="shared" ref="G5:G10" si="4">B5*0.22+B5</f>
        <v>683.2</v>
      </c>
      <c r="H5" s="3">
        <f t="shared" ref="H5:H10" si="5">B5*0.26+B5</f>
        <v>705.6</v>
      </c>
      <c r="I5" s="3">
        <f t="shared" ref="I5:I10" si="6">B5*0.34+B5</f>
        <v>750.4</v>
      </c>
      <c r="J5" s="3">
        <f t="shared" ref="J5:J10" si="7">B5*0.38+B5</f>
        <v>772.8</v>
      </c>
      <c r="K5" s="3">
        <f t="shared" ref="K5:K10" si="8">B5*0.03+B5</f>
        <v>576.79999999999995</v>
      </c>
      <c r="L5" s="3">
        <v>0</v>
      </c>
      <c r="M5" s="3">
        <v>0</v>
      </c>
      <c r="N5" s="3">
        <f t="shared" ref="N5:N11" si="9">SUM(B5:M5)</f>
        <v>6580</v>
      </c>
    </row>
    <row r="6" spans="1:15" ht="14.5" x14ac:dyDescent="0.35">
      <c r="A6" s="72" t="s">
        <v>559</v>
      </c>
      <c r="B6" s="3">
        <v>78</v>
      </c>
      <c r="C6" s="3">
        <f t="shared" si="0"/>
        <v>85.8</v>
      </c>
      <c r="D6" s="3">
        <f t="shared" si="1"/>
        <v>93.6</v>
      </c>
      <c r="E6" s="3">
        <f t="shared" si="2"/>
        <v>91.26</v>
      </c>
      <c r="F6" s="3">
        <f t="shared" si="3"/>
        <v>81.900000000000006</v>
      </c>
      <c r="G6" s="3">
        <f t="shared" si="4"/>
        <v>95.16</v>
      </c>
      <c r="H6" s="3">
        <f t="shared" si="5"/>
        <v>98.28</v>
      </c>
      <c r="I6" s="3">
        <f t="shared" si="6"/>
        <v>104.52000000000001</v>
      </c>
      <c r="J6" s="3">
        <f t="shared" si="7"/>
        <v>107.64</v>
      </c>
      <c r="K6" s="3">
        <f t="shared" si="8"/>
        <v>80.34</v>
      </c>
      <c r="L6" s="3">
        <f>B6*0.04+B6</f>
        <v>81.12</v>
      </c>
      <c r="M6" s="3">
        <f>B6*0.11+B6</f>
        <v>86.58</v>
      </c>
      <c r="N6" s="3">
        <f t="shared" si="9"/>
        <v>1084.1999999999998</v>
      </c>
    </row>
    <row r="7" spans="1:15" ht="14.5" x14ac:dyDescent="0.35">
      <c r="A7" s="72" t="s">
        <v>560</v>
      </c>
      <c r="B7" s="3">
        <v>90</v>
      </c>
      <c r="C7" s="3">
        <f t="shared" si="0"/>
        <v>99</v>
      </c>
      <c r="D7" s="3">
        <f t="shared" si="1"/>
        <v>108</v>
      </c>
      <c r="E7" s="3">
        <f t="shared" si="2"/>
        <v>105.3</v>
      </c>
      <c r="F7" s="3">
        <f t="shared" si="3"/>
        <v>94.5</v>
      </c>
      <c r="G7" s="3">
        <f t="shared" si="4"/>
        <v>109.8</v>
      </c>
      <c r="H7" s="3">
        <f t="shared" si="5"/>
        <v>113.4</v>
      </c>
      <c r="I7" s="3">
        <f t="shared" si="6"/>
        <v>120.6</v>
      </c>
      <c r="J7" s="3">
        <f t="shared" si="7"/>
        <v>124.2</v>
      </c>
      <c r="K7" s="3">
        <f t="shared" si="8"/>
        <v>92.7</v>
      </c>
      <c r="L7" s="3">
        <f t="shared" ref="L7:L10" si="10">B7*0.04+B7</f>
        <v>93.6</v>
      </c>
      <c r="M7" s="3">
        <f t="shared" ref="M7:M10" si="11">B7*0.11+B7</f>
        <v>99.9</v>
      </c>
      <c r="N7" s="3">
        <f t="shared" si="9"/>
        <v>1251</v>
      </c>
    </row>
    <row r="8" spans="1:15" ht="14.5" x14ac:dyDescent="0.35">
      <c r="A8" s="72" t="s">
        <v>561</v>
      </c>
      <c r="B8" s="3">
        <v>34</v>
      </c>
      <c r="C8" s="3">
        <f t="shared" si="0"/>
        <v>37.4</v>
      </c>
      <c r="D8" s="3">
        <f t="shared" si="1"/>
        <v>40.799999999999997</v>
      </c>
      <c r="E8" s="3">
        <f t="shared" si="2"/>
        <v>39.78</v>
      </c>
      <c r="F8" s="3">
        <f t="shared" si="3"/>
        <v>35.700000000000003</v>
      </c>
      <c r="G8" s="3">
        <f t="shared" si="4"/>
        <v>41.480000000000004</v>
      </c>
      <c r="H8" s="3">
        <f t="shared" si="5"/>
        <v>42.84</v>
      </c>
      <c r="I8" s="3">
        <f t="shared" si="6"/>
        <v>45.56</v>
      </c>
      <c r="J8" s="3">
        <f t="shared" si="7"/>
        <v>46.92</v>
      </c>
      <c r="K8" s="3">
        <f t="shared" si="8"/>
        <v>35.020000000000003</v>
      </c>
      <c r="L8" s="3">
        <f t="shared" si="10"/>
        <v>35.36</v>
      </c>
      <c r="M8" s="3">
        <f t="shared" si="11"/>
        <v>37.74</v>
      </c>
      <c r="N8" s="3">
        <f t="shared" si="9"/>
        <v>472.6</v>
      </c>
    </row>
    <row r="9" spans="1:15" ht="14.5" x14ac:dyDescent="0.35">
      <c r="A9" s="72" t="s">
        <v>562</v>
      </c>
      <c r="B9" s="3">
        <v>100</v>
      </c>
      <c r="C9" s="3">
        <f t="shared" si="0"/>
        <v>110</v>
      </c>
      <c r="D9" s="3">
        <f t="shared" si="1"/>
        <v>120</v>
      </c>
      <c r="E9" s="3">
        <f t="shared" si="2"/>
        <v>117</v>
      </c>
      <c r="F9" s="3">
        <f t="shared" si="3"/>
        <v>105</v>
      </c>
      <c r="G9" s="3">
        <f t="shared" si="4"/>
        <v>122</v>
      </c>
      <c r="H9" s="3">
        <f t="shared" si="5"/>
        <v>126</v>
      </c>
      <c r="I9" s="3">
        <f t="shared" si="6"/>
        <v>134</v>
      </c>
      <c r="J9" s="3">
        <f t="shared" si="7"/>
        <v>138</v>
      </c>
      <c r="K9" s="3">
        <f t="shared" si="8"/>
        <v>103</v>
      </c>
      <c r="L9" s="3">
        <f t="shared" si="10"/>
        <v>104</v>
      </c>
      <c r="M9" s="3">
        <f t="shared" si="11"/>
        <v>111</v>
      </c>
      <c r="N9" s="3">
        <f t="shared" si="9"/>
        <v>1390</v>
      </c>
    </row>
    <row r="10" spans="1:15" ht="14.5" x14ac:dyDescent="0.35">
      <c r="A10" s="72" t="s">
        <v>563</v>
      </c>
      <c r="B10" s="3">
        <v>275</v>
      </c>
      <c r="C10" s="3">
        <f t="shared" si="0"/>
        <v>302.5</v>
      </c>
      <c r="D10" s="3">
        <f t="shared" si="1"/>
        <v>330</v>
      </c>
      <c r="E10" s="3">
        <f t="shared" si="2"/>
        <v>321.75</v>
      </c>
      <c r="F10" s="3">
        <f t="shared" si="3"/>
        <v>288.75</v>
      </c>
      <c r="G10" s="3">
        <f t="shared" si="4"/>
        <v>335.5</v>
      </c>
      <c r="H10" s="3">
        <f t="shared" si="5"/>
        <v>346.5</v>
      </c>
      <c r="I10" s="3">
        <f t="shared" si="6"/>
        <v>368.5</v>
      </c>
      <c r="J10" s="3">
        <f t="shared" si="7"/>
        <v>379.5</v>
      </c>
      <c r="K10" s="3">
        <f t="shared" si="8"/>
        <v>283.25</v>
      </c>
      <c r="L10" s="3">
        <f t="shared" si="10"/>
        <v>286</v>
      </c>
      <c r="M10" s="3">
        <f t="shared" si="11"/>
        <v>305.25</v>
      </c>
      <c r="N10" s="3">
        <f t="shared" si="9"/>
        <v>3822.5</v>
      </c>
    </row>
    <row r="11" spans="1:15" ht="14.5" x14ac:dyDescent="0.35">
      <c r="A11" s="72" t="s">
        <v>12</v>
      </c>
      <c r="B11" s="73">
        <f>SUM(B4:B10)</f>
        <v>1587</v>
      </c>
      <c r="C11" s="73">
        <f t="shared" ref="C11:M11" si="12">SUM(C4:C10)</f>
        <v>1745.7</v>
      </c>
      <c r="D11" s="73">
        <f t="shared" si="12"/>
        <v>1904.3999999999999</v>
      </c>
      <c r="E11" s="73">
        <f t="shared" si="12"/>
        <v>1856.79</v>
      </c>
      <c r="F11" s="73">
        <f t="shared" si="12"/>
        <v>1666.3500000000001</v>
      </c>
      <c r="G11" s="73">
        <f t="shared" si="12"/>
        <v>1936.14</v>
      </c>
      <c r="H11" s="73">
        <f t="shared" si="12"/>
        <v>1999.62</v>
      </c>
      <c r="I11" s="73">
        <f t="shared" si="12"/>
        <v>2126.58</v>
      </c>
      <c r="J11" s="73">
        <f t="shared" si="12"/>
        <v>2190.0600000000004</v>
      </c>
      <c r="K11" s="73">
        <f t="shared" si="12"/>
        <v>1634.61</v>
      </c>
      <c r="L11" s="73">
        <f t="shared" si="12"/>
        <v>600.07999999999993</v>
      </c>
      <c r="M11" s="73">
        <f t="shared" si="12"/>
        <v>640.47</v>
      </c>
      <c r="N11" s="3">
        <f t="shared" si="9"/>
        <v>19887.800000000003</v>
      </c>
    </row>
    <row r="17" spans="4:4" x14ac:dyDescent="0.25">
      <c r="D17" t="s">
        <v>564</v>
      </c>
    </row>
    <row r="19" spans="4:4" x14ac:dyDescent="0.25">
      <c r="D19" t="s">
        <v>565</v>
      </c>
    </row>
    <row r="21" spans="4:4" x14ac:dyDescent="0.25">
      <c r="D21" t="s">
        <v>566</v>
      </c>
    </row>
  </sheetData>
  <mergeCells count="1">
    <mergeCell ref="A1:O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9FB15-1743-4FF3-8E65-93C51425A907}">
  <dimension ref="A1:S11"/>
  <sheetViews>
    <sheetView tabSelected="1" workbookViewId="0">
      <selection activeCell="D17" sqref="D17:D22"/>
    </sheetView>
  </sheetViews>
  <sheetFormatPr defaultRowHeight="12.5" x14ac:dyDescent="0.25"/>
  <cols>
    <col min="1" max="1" width="15.7265625" bestFit="1" customWidth="1"/>
    <col min="2" max="5" width="10.54296875" customWidth="1"/>
    <col min="6" max="8" width="10.54296875" bestFit="1" customWidth="1"/>
    <col min="9" max="9" width="10.54296875" customWidth="1"/>
    <col min="10" max="12" width="10.54296875" bestFit="1" customWidth="1"/>
    <col min="13" max="13" width="10.54296875" customWidth="1"/>
    <col min="14" max="14" width="10.54296875" bestFit="1" customWidth="1"/>
    <col min="15" max="16" width="9" bestFit="1" customWidth="1"/>
    <col min="17" max="17" width="10.1796875" bestFit="1" customWidth="1"/>
    <col min="18" max="18" width="11.54296875" bestFit="1" customWidth="1"/>
  </cols>
  <sheetData>
    <row r="1" spans="1:19" ht="23.5" x14ac:dyDescent="0.55000000000000004">
      <c r="A1" s="111" t="s">
        <v>546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</row>
    <row r="3" spans="1:19" ht="14.5" x14ac:dyDescent="0.35">
      <c r="B3" s="71" t="s">
        <v>434</v>
      </c>
      <c r="C3" s="71" t="s">
        <v>547</v>
      </c>
      <c r="D3" s="71" t="s">
        <v>548</v>
      </c>
      <c r="E3" s="71" t="s">
        <v>752</v>
      </c>
      <c r="F3" s="71" t="s">
        <v>549</v>
      </c>
      <c r="G3" s="71" t="s">
        <v>536</v>
      </c>
      <c r="H3" s="71" t="s">
        <v>550</v>
      </c>
      <c r="I3" s="71" t="s">
        <v>753</v>
      </c>
      <c r="J3" s="71" t="s">
        <v>551</v>
      </c>
      <c r="K3" s="71" t="s">
        <v>552</v>
      </c>
      <c r="L3" s="71" t="s">
        <v>553</v>
      </c>
      <c r="M3" s="71" t="s">
        <v>754</v>
      </c>
      <c r="N3" s="71" t="s">
        <v>554</v>
      </c>
      <c r="O3" s="71" t="s">
        <v>555</v>
      </c>
      <c r="P3" s="71" t="s">
        <v>556</v>
      </c>
      <c r="Q3" s="71" t="s">
        <v>755</v>
      </c>
      <c r="R3" s="71" t="s">
        <v>12</v>
      </c>
    </row>
    <row r="4" spans="1:19" ht="14.5" x14ac:dyDescent="0.35">
      <c r="A4" s="72" t="s">
        <v>557</v>
      </c>
      <c r="B4" s="3">
        <v>450</v>
      </c>
      <c r="C4" s="3">
        <f>B4*0.1+B4</f>
        <v>495</v>
      </c>
      <c r="D4" s="3">
        <f>B4*0.2+B4</f>
        <v>540</v>
      </c>
      <c r="E4" s="3">
        <f>SUM(B4:D4)</f>
        <v>1485</v>
      </c>
      <c r="F4" s="3">
        <f>B4*0.17+B4</f>
        <v>526.5</v>
      </c>
      <c r="G4" s="3">
        <f>B4*0.05+B4</f>
        <v>472.5</v>
      </c>
      <c r="H4" s="3">
        <f>B4*0.22+B4</f>
        <v>549</v>
      </c>
      <c r="I4" s="3">
        <f>SUM(F4:H4)</f>
        <v>1548</v>
      </c>
      <c r="J4" s="3">
        <f>B4*0.26+B4</f>
        <v>567</v>
      </c>
      <c r="K4" s="3">
        <f>B4*0.34+B4</f>
        <v>603</v>
      </c>
      <c r="L4" s="3">
        <f>B4*0.38+B4</f>
        <v>621</v>
      </c>
      <c r="M4" s="3">
        <f>SUM(J4:L4)</f>
        <v>1791</v>
      </c>
      <c r="N4" s="3">
        <f>B4*0.03+B4</f>
        <v>463.5</v>
      </c>
      <c r="O4" s="3">
        <v>0</v>
      </c>
      <c r="P4" s="3">
        <v>0</v>
      </c>
      <c r="Q4" s="3">
        <f>SUM(N4:P4)</f>
        <v>463.5</v>
      </c>
      <c r="R4" s="3">
        <f>SUM(B4:P4)</f>
        <v>10111.5</v>
      </c>
    </row>
    <row r="5" spans="1:19" ht="14.5" x14ac:dyDescent="0.35">
      <c r="A5" s="72" t="s">
        <v>558</v>
      </c>
      <c r="B5" s="3">
        <v>560</v>
      </c>
      <c r="C5" s="3">
        <f t="shared" ref="C5:C10" si="0">B5*0.1+B5</f>
        <v>616</v>
      </c>
      <c r="D5" s="3">
        <f t="shared" ref="D5:D10" si="1">B5*0.2+B5</f>
        <v>672</v>
      </c>
      <c r="E5" s="3">
        <f>SUM(B5:D5)</f>
        <v>1848</v>
      </c>
      <c r="F5" s="3">
        <f t="shared" ref="F5:F10" si="2">B5*0.17+B5</f>
        <v>655.20000000000005</v>
      </c>
      <c r="G5" s="3">
        <f t="shared" ref="G5:G10" si="3">B5*0.05+B5</f>
        <v>588</v>
      </c>
      <c r="H5" s="3">
        <f t="shared" ref="H5:H10" si="4">B5*0.22+B5</f>
        <v>683.2</v>
      </c>
      <c r="I5" s="3">
        <f>SUM(F5:H5)</f>
        <v>1926.4</v>
      </c>
      <c r="J5" s="3">
        <f t="shared" ref="J5:J10" si="5">B5*0.26+B5</f>
        <v>705.6</v>
      </c>
      <c r="K5" s="3">
        <f t="shared" ref="K5:K10" si="6">B5*0.34+B5</f>
        <v>750.4</v>
      </c>
      <c r="L5" s="3">
        <f t="shared" ref="L5:L10" si="7">B5*0.38+B5</f>
        <v>772.8</v>
      </c>
      <c r="M5" s="3">
        <f>SUM(J5:L5)</f>
        <v>2228.8000000000002</v>
      </c>
      <c r="N5" s="3">
        <f t="shared" ref="N5:N10" si="8">B5*0.03+B5</f>
        <v>576.79999999999995</v>
      </c>
      <c r="O5" s="3">
        <v>0</v>
      </c>
      <c r="P5" s="3">
        <v>0</v>
      </c>
      <c r="Q5" s="3">
        <f>SUM(N5:P5)</f>
        <v>576.79999999999995</v>
      </c>
      <c r="R5" s="3">
        <f t="shared" ref="R5:R11" si="9">SUM(B5:P5)</f>
        <v>12583.199999999997</v>
      </c>
    </row>
    <row r="6" spans="1:19" ht="14.5" x14ac:dyDescent="0.35">
      <c r="A6" s="72" t="s">
        <v>559</v>
      </c>
      <c r="B6" s="3">
        <v>78</v>
      </c>
      <c r="C6" s="3">
        <f t="shared" si="0"/>
        <v>85.8</v>
      </c>
      <c r="D6" s="3">
        <f t="shared" si="1"/>
        <v>93.6</v>
      </c>
      <c r="E6" s="3">
        <f>SUM(B6:D6)</f>
        <v>257.39999999999998</v>
      </c>
      <c r="F6" s="3">
        <f t="shared" si="2"/>
        <v>91.26</v>
      </c>
      <c r="G6" s="3">
        <f t="shared" si="3"/>
        <v>81.900000000000006</v>
      </c>
      <c r="H6" s="3">
        <f t="shared" si="4"/>
        <v>95.16</v>
      </c>
      <c r="I6" s="3">
        <f>SUM(F6:H6)</f>
        <v>268.32000000000005</v>
      </c>
      <c r="J6" s="3">
        <f t="shared" si="5"/>
        <v>98.28</v>
      </c>
      <c r="K6" s="3">
        <f t="shared" si="6"/>
        <v>104.52000000000001</v>
      </c>
      <c r="L6" s="3">
        <f t="shared" si="7"/>
        <v>107.64</v>
      </c>
      <c r="M6" s="3">
        <f>SUM(J6:L6)</f>
        <v>310.44</v>
      </c>
      <c r="N6" s="3">
        <f t="shared" si="8"/>
        <v>80.34</v>
      </c>
      <c r="O6" s="3">
        <f>B6*0.04+B6</f>
        <v>81.12</v>
      </c>
      <c r="P6" s="3">
        <f>B6*0.11+B6</f>
        <v>86.58</v>
      </c>
      <c r="Q6" s="3">
        <f>SUM(N6:P6)</f>
        <v>248.04000000000002</v>
      </c>
      <c r="R6" s="3">
        <f t="shared" si="9"/>
        <v>1920.3600000000001</v>
      </c>
    </row>
    <row r="7" spans="1:19" ht="14.5" x14ac:dyDescent="0.35">
      <c r="A7" s="72" t="s">
        <v>560</v>
      </c>
      <c r="B7" s="3">
        <v>90</v>
      </c>
      <c r="C7" s="3">
        <f t="shared" si="0"/>
        <v>99</v>
      </c>
      <c r="D7" s="3">
        <f t="shared" si="1"/>
        <v>108</v>
      </c>
      <c r="E7" s="3">
        <f>SUM(B7:D7)</f>
        <v>297</v>
      </c>
      <c r="F7" s="3">
        <f t="shared" si="2"/>
        <v>105.3</v>
      </c>
      <c r="G7" s="3">
        <f t="shared" si="3"/>
        <v>94.5</v>
      </c>
      <c r="H7" s="3">
        <f t="shared" si="4"/>
        <v>109.8</v>
      </c>
      <c r="I7" s="3">
        <f>SUM(F7:H7)</f>
        <v>309.60000000000002</v>
      </c>
      <c r="J7" s="3">
        <f t="shared" si="5"/>
        <v>113.4</v>
      </c>
      <c r="K7" s="3">
        <f t="shared" si="6"/>
        <v>120.6</v>
      </c>
      <c r="L7" s="3">
        <f t="shared" si="7"/>
        <v>124.2</v>
      </c>
      <c r="M7" s="3">
        <f>SUM(J7:L7)</f>
        <v>358.2</v>
      </c>
      <c r="N7" s="3">
        <f t="shared" si="8"/>
        <v>92.7</v>
      </c>
      <c r="O7" s="3">
        <f t="shared" ref="O7:O10" si="10">B7*0.04+B7</f>
        <v>93.6</v>
      </c>
      <c r="P7" s="3">
        <f t="shared" ref="P7:P10" si="11">B7*0.11+B7</f>
        <v>99.9</v>
      </c>
      <c r="Q7" s="3">
        <f>SUM(N7:P7)</f>
        <v>286.20000000000005</v>
      </c>
      <c r="R7" s="3">
        <f t="shared" si="9"/>
        <v>2215.8000000000002</v>
      </c>
    </row>
    <row r="8" spans="1:19" ht="14.5" x14ac:dyDescent="0.35">
      <c r="A8" s="72" t="s">
        <v>561</v>
      </c>
      <c r="B8" s="3">
        <v>34</v>
      </c>
      <c r="C8" s="3">
        <f t="shared" si="0"/>
        <v>37.4</v>
      </c>
      <c r="D8" s="3">
        <f t="shared" si="1"/>
        <v>40.799999999999997</v>
      </c>
      <c r="E8" s="3">
        <f>SUM(B8:D8)</f>
        <v>112.2</v>
      </c>
      <c r="F8" s="3">
        <f t="shared" si="2"/>
        <v>39.78</v>
      </c>
      <c r="G8" s="3">
        <f t="shared" si="3"/>
        <v>35.700000000000003</v>
      </c>
      <c r="H8" s="3">
        <f t="shared" si="4"/>
        <v>41.480000000000004</v>
      </c>
      <c r="I8" s="3">
        <f>SUM(F8:H8)</f>
        <v>116.96000000000001</v>
      </c>
      <c r="J8" s="3">
        <f t="shared" si="5"/>
        <v>42.84</v>
      </c>
      <c r="K8" s="3">
        <f t="shared" si="6"/>
        <v>45.56</v>
      </c>
      <c r="L8" s="3">
        <f t="shared" si="7"/>
        <v>46.92</v>
      </c>
      <c r="M8" s="3">
        <f>SUM(J8:L8)</f>
        <v>135.32</v>
      </c>
      <c r="N8" s="3">
        <f t="shared" si="8"/>
        <v>35.020000000000003</v>
      </c>
      <c r="O8" s="3">
        <f t="shared" si="10"/>
        <v>35.36</v>
      </c>
      <c r="P8" s="3">
        <f t="shared" si="11"/>
        <v>37.74</v>
      </c>
      <c r="Q8" s="3">
        <f>SUM(N8:P8)</f>
        <v>108.12</v>
      </c>
      <c r="R8" s="3">
        <f t="shared" si="9"/>
        <v>837.08</v>
      </c>
    </row>
    <row r="9" spans="1:19" ht="14.5" x14ac:dyDescent="0.35">
      <c r="A9" s="72" t="s">
        <v>562</v>
      </c>
      <c r="B9" s="3">
        <v>100</v>
      </c>
      <c r="C9" s="3">
        <f t="shared" si="0"/>
        <v>110</v>
      </c>
      <c r="D9" s="3">
        <f t="shared" si="1"/>
        <v>120</v>
      </c>
      <c r="E9" s="3">
        <f>SUM(B9:D9)</f>
        <v>330</v>
      </c>
      <c r="F9" s="3">
        <f t="shared" si="2"/>
        <v>117</v>
      </c>
      <c r="G9" s="3">
        <f t="shared" si="3"/>
        <v>105</v>
      </c>
      <c r="H9" s="3">
        <f t="shared" si="4"/>
        <v>122</v>
      </c>
      <c r="I9" s="3">
        <f>SUM(F9:H9)</f>
        <v>344</v>
      </c>
      <c r="J9" s="3">
        <f t="shared" si="5"/>
        <v>126</v>
      </c>
      <c r="K9" s="3">
        <f t="shared" si="6"/>
        <v>134</v>
      </c>
      <c r="L9" s="3">
        <f t="shared" si="7"/>
        <v>138</v>
      </c>
      <c r="M9" s="3">
        <f>SUM(J9:L9)</f>
        <v>398</v>
      </c>
      <c r="N9" s="3">
        <f t="shared" si="8"/>
        <v>103</v>
      </c>
      <c r="O9" s="3">
        <f t="shared" si="10"/>
        <v>104</v>
      </c>
      <c r="P9" s="3">
        <f t="shared" si="11"/>
        <v>111</v>
      </c>
      <c r="Q9" s="3">
        <f>SUM(N9:P9)</f>
        <v>318</v>
      </c>
      <c r="R9" s="3">
        <f t="shared" si="9"/>
        <v>2462</v>
      </c>
    </row>
    <row r="10" spans="1:19" ht="14.5" x14ac:dyDescent="0.35">
      <c r="A10" s="72" t="s">
        <v>563</v>
      </c>
      <c r="B10" s="3">
        <v>275</v>
      </c>
      <c r="C10" s="3">
        <f t="shared" si="0"/>
        <v>302.5</v>
      </c>
      <c r="D10" s="3">
        <f t="shared" si="1"/>
        <v>330</v>
      </c>
      <c r="E10" s="3">
        <f>SUM(B10:D10)</f>
        <v>907.5</v>
      </c>
      <c r="F10" s="3">
        <f t="shared" si="2"/>
        <v>321.75</v>
      </c>
      <c r="G10" s="3">
        <f t="shared" si="3"/>
        <v>288.75</v>
      </c>
      <c r="H10" s="3">
        <f t="shared" si="4"/>
        <v>335.5</v>
      </c>
      <c r="I10" s="3">
        <f>SUM(F10:H10)</f>
        <v>946</v>
      </c>
      <c r="J10" s="3">
        <f t="shared" si="5"/>
        <v>346.5</v>
      </c>
      <c r="K10" s="3">
        <f t="shared" si="6"/>
        <v>368.5</v>
      </c>
      <c r="L10" s="3">
        <f t="shared" si="7"/>
        <v>379.5</v>
      </c>
      <c r="M10" s="3">
        <f>SUM(J10:L10)</f>
        <v>1094.5</v>
      </c>
      <c r="N10" s="3">
        <f t="shared" si="8"/>
        <v>283.25</v>
      </c>
      <c r="O10" s="3">
        <f t="shared" si="10"/>
        <v>286</v>
      </c>
      <c r="P10" s="3">
        <f t="shared" si="11"/>
        <v>305.25</v>
      </c>
      <c r="Q10" s="3">
        <f>SUM(N10:P10)</f>
        <v>874.5</v>
      </c>
      <c r="R10" s="3">
        <f t="shared" si="9"/>
        <v>6770.5</v>
      </c>
    </row>
    <row r="11" spans="1:19" ht="14.5" x14ac:dyDescent="0.35">
      <c r="A11" s="72" t="s">
        <v>12</v>
      </c>
      <c r="B11" s="73">
        <f>SUM(B4:B10)</f>
        <v>1587</v>
      </c>
      <c r="C11" s="73">
        <f t="shared" ref="C11:P11" si="12">SUM(C4:C10)</f>
        <v>1745.7</v>
      </c>
      <c r="D11" s="73">
        <f t="shared" si="12"/>
        <v>1904.3999999999999</v>
      </c>
      <c r="E11" s="73">
        <f>SUM(B11:D11)</f>
        <v>5237.0999999999995</v>
      </c>
      <c r="F11" s="73">
        <f t="shared" si="12"/>
        <v>1856.79</v>
      </c>
      <c r="G11" s="73">
        <f t="shared" si="12"/>
        <v>1666.3500000000001</v>
      </c>
      <c r="H11" s="73">
        <f t="shared" si="12"/>
        <v>1936.14</v>
      </c>
      <c r="I11" s="73">
        <f>SUM(F11:H11)</f>
        <v>5459.2800000000007</v>
      </c>
      <c r="J11" s="73">
        <f t="shared" si="12"/>
        <v>1999.62</v>
      </c>
      <c r="K11" s="73">
        <f t="shared" si="12"/>
        <v>2126.58</v>
      </c>
      <c r="L11" s="73">
        <f t="shared" si="12"/>
        <v>2190.0600000000004</v>
      </c>
      <c r="M11" s="73">
        <f>SUM(J11:L11)</f>
        <v>6316.26</v>
      </c>
      <c r="N11" s="73">
        <f t="shared" si="12"/>
        <v>1634.61</v>
      </c>
      <c r="O11" s="73">
        <f t="shared" si="12"/>
        <v>600.07999999999993</v>
      </c>
      <c r="P11" s="73">
        <f t="shared" si="12"/>
        <v>640.47</v>
      </c>
      <c r="Q11" s="73">
        <f>SUM(N11:P11)</f>
        <v>2875.16</v>
      </c>
      <c r="R11" s="3">
        <f>SUM(B11:Q11)</f>
        <v>39775.600000000006</v>
      </c>
    </row>
  </sheetData>
  <mergeCells count="1">
    <mergeCell ref="A1:S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F11E1-8AD8-491D-B374-42365ADF044B}">
  <dimension ref="A1:E68"/>
  <sheetViews>
    <sheetView workbookViewId="0"/>
  </sheetViews>
  <sheetFormatPr defaultRowHeight="14.5" x14ac:dyDescent="0.35"/>
  <cols>
    <col min="1" max="1" width="15" style="98" customWidth="1"/>
    <col min="2" max="2" width="13.7265625" style="98" customWidth="1"/>
    <col min="3" max="3" width="16.1796875" style="98" customWidth="1"/>
    <col min="4" max="4" width="41.81640625" style="98" customWidth="1"/>
    <col min="5" max="5" width="16.453125" style="98" customWidth="1"/>
    <col min="6" max="16384" width="8.7265625" style="98"/>
  </cols>
  <sheetData>
    <row r="1" spans="1:5" x14ac:dyDescent="0.35">
      <c r="A1" s="98" t="s">
        <v>666</v>
      </c>
      <c r="B1" s="98" t="s">
        <v>667</v>
      </c>
      <c r="C1" s="98" t="s">
        <v>668</v>
      </c>
      <c r="D1" s="98" t="s">
        <v>669</v>
      </c>
      <c r="E1" s="98" t="s">
        <v>670</v>
      </c>
    </row>
    <row r="2" spans="1:5" x14ac:dyDescent="0.35">
      <c r="A2" s="98">
        <v>10872</v>
      </c>
      <c r="B2" s="99">
        <v>42396</v>
      </c>
      <c r="C2" s="100" t="s">
        <v>671</v>
      </c>
      <c r="D2" s="98" t="s">
        <v>672</v>
      </c>
      <c r="E2" s="98" t="s">
        <v>673</v>
      </c>
    </row>
    <row r="3" spans="1:5" x14ac:dyDescent="0.35">
      <c r="A3" s="98">
        <v>10873</v>
      </c>
      <c r="B3" s="99">
        <v>42396</v>
      </c>
      <c r="C3" s="100" t="s">
        <v>674</v>
      </c>
      <c r="D3" s="98" t="s">
        <v>675</v>
      </c>
      <c r="E3" s="98" t="s">
        <v>676</v>
      </c>
    </row>
    <row r="4" spans="1:5" x14ac:dyDescent="0.35">
      <c r="A4" s="98">
        <v>10874</v>
      </c>
      <c r="B4" s="99">
        <v>42396</v>
      </c>
      <c r="C4" s="100" t="s">
        <v>677</v>
      </c>
      <c r="D4" s="98" t="s">
        <v>678</v>
      </c>
      <c r="E4" s="98" t="s">
        <v>679</v>
      </c>
    </row>
    <row r="5" spans="1:5" x14ac:dyDescent="0.35">
      <c r="A5" s="98">
        <v>10875</v>
      </c>
      <c r="B5" s="99">
        <v>42396</v>
      </c>
      <c r="C5" s="100" t="s">
        <v>680</v>
      </c>
      <c r="D5" s="98" t="s">
        <v>681</v>
      </c>
      <c r="E5" s="98" t="s">
        <v>679</v>
      </c>
    </row>
    <row r="6" spans="1:5" x14ac:dyDescent="0.35">
      <c r="A6" s="98">
        <v>10876</v>
      </c>
      <c r="B6" s="99">
        <v>42396</v>
      </c>
      <c r="C6" s="100" t="s">
        <v>682</v>
      </c>
      <c r="D6" s="98" t="s">
        <v>683</v>
      </c>
      <c r="E6" s="98" t="s">
        <v>684</v>
      </c>
    </row>
    <row r="7" spans="1:5" x14ac:dyDescent="0.35">
      <c r="A7" s="98">
        <v>10877</v>
      </c>
      <c r="B7" s="99">
        <v>42396</v>
      </c>
      <c r="C7" s="100" t="s">
        <v>685</v>
      </c>
      <c r="D7" s="98" t="s">
        <v>686</v>
      </c>
      <c r="E7" s="98" t="s">
        <v>673</v>
      </c>
    </row>
    <row r="8" spans="1:5" x14ac:dyDescent="0.35">
      <c r="A8" s="98">
        <v>10878</v>
      </c>
      <c r="B8" s="99">
        <v>42396</v>
      </c>
      <c r="C8" s="100" t="s">
        <v>687</v>
      </c>
      <c r="D8" s="98" t="s">
        <v>688</v>
      </c>
      <c r="E8" s="98" t="s">
        <v>689</v>
      </c>
    </row>
    <row r="9" spans="1:5" x14ac:dyDescent="0.35">
      <c r="A9" s="98">
        <v>10879</v>
      </c>
      <c r="B9" s="99">
        <v>42396</v>
      </c>
      <c r="C9" s="100" t="s">
        <v>690</v>
      </c>
      <c r="D9" s="98" t="s">
        <v>691</v>
      </c>
      <c r="E9" s="98" t="s">
        <v>673</v>
      </c>
    </row>
    <row r="10" spans="1:5" x14ac:dyDescent="0.35">
      <c r="A10" s="98">
        <v>10880</v>
      </c>
      <c r="B10" s="99">
        <v>42396</v>
      </c>
      <c r="C10" s="100" t="s">
        <v>692</v>
      </c>
      <c r="D10" s="98" t="s">
        <v>693</v>
      </c>
      <c r="E10" s="98" t="s">
        <v>673</v>
      </c>
    </row>
    <row r="11" spans="1:5" x14ac:dyDescent="0.35">
      <c r="A11" s="98">
        <v>10881</v>
      </c>
      <c r="B11" s="99">
        <v>42396</v>
      </c>
      <c r="C11" s="100" t="s">
        <v>694</v>
      </c>
      <c r="D11" s="98" t="s">
        <v>695</v>
      </c>
      <c r="E11" s="98" t="s">
        <v>689</v>
      </c>
    </row>
    <row r="12" spans="1:5" x14ac:dyDescent="0.35">
      <c r="A12" s="98">
        <v>10882</v>
      </c>
      <c r="B12" s="99">
        <v>42397</v>
      </c>
      <c r="C12" s="100" t="s">
        <v>696</v>
      </c>
      <c r="D12" s="98" t="s">
        <v>697</v>
      </c>
      <c r="E12" s="98" t="s">
        <v>676</v>
      </c>
    </row>
    <row r="13" spans="1:5" x14ac:dyDescent="0.35">
      <c r="A13" s="98">
        <v>10883</v>
      </c>
      <c r="B13" s="99">
        <v>42397</v>
      </c>
      <c r="C13" s="100" t="s">
        <v>698</v>
      </c>
      <c r="D13" s="98" t="s">
        <v>699</v>
      </c>
      <c r="E13" s="98" t="s">
        <v>676</v>
      </c>
    </row>
    <row r="14" spans="1:5" x14ac:dyDescent="0.35">
      <c r="A14" s="98">
        <v>10884</v>
      </c>
      <c r="B14" s="99">
        <v>42397</v>
      </c>
      <c r="C14" s="100" t="s">
        <v>700</v>
      </c>
      <c r="D14" s="98" t="s">
        <v>701</v>
      </c>
      <c r="E14" s="98" t="s">
        <v>673</v>
      </c>
    </row>
    <row r="15" spans="1:5" x14ac:dyDescent="0.35">
      <c r="A15" s="98">
        <v>10885</v>
      </c>
      <c r="B15" s="99">
        <v>42397</v>
      </c>
      <c r="C15" s="98" t="s">
        <v>702</v>
      </c>
      <c r="D15" s="98" t="s">
        <v>703</v>
      </c>
      <c r="E15" s="98" t="s">
        <v>684</v>
      </c>
    </row>
    <row r="16" spans="1:5" x14ac:dyDescent="0.35">
      <c r="A16" s="98">
        <v>10886</v>
      </c>
      <c r="B16" s="99">
        <v>42397</v>
      </c>
      <c r="C16" s="100" t="s">
        <v>704</v>
      </c>
      <c r="D16" s="98" t="s">
        <v>705</v>
      </c>
      <c r="E16" s="98" t="s">
        <v>679</v>
      </c>
    </row>
    <row r="17" spans="1:5" x14ac:dyDescent="0.35">
      <c r="A17" s="98">
        <v>10887</v>
      </c>
      <c r="B17" s="99">
        <v>42397</v>
      </c>
      <c r="C17" s="100" t="s">
        <v>706</v>
      </c>
      <c r="D17" s="98" t="s">
        <v>707</v>
      </c>
      <c r="E17" s="98" t="s">
        <v>676</v>
      </c>
    </row>
    <row r="18" spans="1:5" x14ac:dyDescent="0.35">
      <c r="A18" s="98">
        <v>10888</v>
      </c>
      <c r="B18" s="99">
        <v>42397</v>
      </c>
      <c r="C18" s="100" t="s">
        <v>708</v>
      </c>
      <c r="D18" s="98" t="s">
        <v>709</v>
      </c>
      <c r="E18" s="98" t="s">
        <v>673</v>
      </c>
    </row>
    <row r="19" spans="1:5" x14ac:dyDescent="0.35">
      <c r="A19" s="98">
        <v>10889</v>
      </c>
      <c r="B19" s="99">
        <v>42397</v>
      </c>
      <c r="C19" s="100" t="s">
        <v>710</v>
      </c>
      <c r="D19" s="98" t="s">
        <v>711</v>
      </c>
      <c r="E19" s="98" t="s">
        <v>673</v>
      </c>
    </row>
    <row r="20" spans="1:5" x14ac:dyDescent="0.35">
      <c r="A20" s="98">
        <v>10890</v>
      </c>
      <c r="B20" s="99">
        <v>42397</v>
      </c>
      <c r="C20" s="100" t="s">
        <v>712</v>
      </c>
      <c r="D20" s="98" t="s">
        <v>713</v>
      </c>
      <c r="E20" s="98" t="s">
        <v>676</v>
      </c>
    </row>
    <row r="21" spans="1:5" x14ac:dyDescent="0.35">
      <c r="A21" s="98">
        <v>10891</v>
      </c>
      <c r="B21" s="99">
        <v>42397</v>
      </c>
      <c r="C21" s="100" t="s">
        <v>714</v>
      </c>
      <c r="D21" s="98" t="s">
        <v>715</v>
      </c>
      <c r="E21" s="98" t="s">
        <v>689</v>
      </c>
    </row>
    <row r="22" spans="1:5" x14ac:dyDescent="0.35">
      <c r="A22" s="98">
        <v>10892</v>
      </c>
      <c r="B22" s="99">
        <v>42397</v>
      </c>
      <c r="C22" s="100" t="s">
        <v>716</v>
      </c>
      <c r="D22" s="98" t="s">
        <v>717</v>
      </c>
      <c r="E22" s="98" t="s">
        <v>684</v>
      </c>
    </row>
    <row r="23" spans="1:5" x14ac:dyDescent="0.35">
      <c r="A23" s="98">
        <v>10893</v>
      </c>
      <c r="B23" s="99">
        <v>42397</v>
      </c>
      <c r="C23" s="100" t="s">
        <v>718</v>
      </c>
      <c r="D23" s="98" t="s">
        <v>719</v>
      </c>
      <c r="E23" s="98" t="s">
        <v>676</v>
      </c>
    </row>
    <row r="24" spans="1:5" x14ac:dyDescent="0.35">
      <c r="A24" s="98">
        <v>10894</v>
      </c>
      <c r="B24" s="99">
        <v>42398</v>
      </c>
      <c r="C24" s="100" t="s">
        <v>720</v>
      </c>
      <c r="D24" s="98" t="s">
        <v>721</v>
      </c>
      <c r="E24" s="98" t="s">
        <v>676</v>
      </c>
    </row>
    <row r="25" spans="1:5" x14ac:dyDescent="0.35">
      <c r="A25" s="98">
        <v>10895</v>
      </c>
      <c r="B25" s="99">
        <v>42398</v>
      </c>
      <c r="C25" s="100" t="s">
        <v>722</v>
      </c>
      <c r="D25" s="98" t="s">
        <v>723</v>
      </c>
      <c r="E25" s="98" t="s">
        <v>673</v>
      </c>
    </row>
    <row r="26" spans="1:5" x14ac:dyDescent="0.35">
      <c r="A26" s="98">
        <v>10896</v>
      </c>
      <c r="B26" s="99">
        <v>42398</v>
      </c>
      <c r="C26" s="100" t="s">
        <v>724</v>
      </c>
      <c r="D26" s="98" t="s">
        <v>725</v>
      </c>
      <c r="E26" s="98" t="s">
        <v>689</v>
      </c>
    </row>
    <row r="27" spans="1:5" x14ac:dyDescent="0.35">
      <c r="A27" s="98">
        <v>10897</v>
      </c>
      <c r="B27" s="99">
        <v>42398</v>
      </c>
      <c r="C27" s="100" t="s">
        <v>726</v>
      </c>
      <c r="D27" s="98" t="s">
        <v>727</v>
      </c>
      <c r="E27" s="98" t="s">
        <v>689</v>
      </c>
    </row>
    <row r="28" spans="1:5" x14ac:dyDescent="0.35">
      <c r="A28" s="98">
        <v>10898</v>
      </c>
      <c r="B28" s="99">
        <v>42398</v>
      </c>
      <c r="C28" s="100" t="s">
        <v>728</v>
      </c>
      <c r="D28" s="98" t="s">
        <v>729</v>
      </c>
      <c r="E28" s="98" t="s">
        <v>673</v>
      </c>
    </row>
    <row r="29" spans="1:5" x14ac:dyDescent="0.35">
      <c r="A29" s="98">
        <v>10899</v>
      </c>
      <c r="B29" s="99">
        <v>42398</v>
      </c>
      <c r="C29" s="100" t="s">
        <v>730</v>
      </c>
      <c r="D29" s="98" t="s">
        <v>731</v>
      </c>
      <c r="E29" s="98" t="s">
        <v>676</v>
      </c>
    </row>
    <row r="30" spans="1:5" x14ac:dyDescent="0.35">
      <c r="A30" s="98">
        <v>10900</v>
      </c>
      <c r="B30" s="99">
        <v>42398</v>
      </c>
      <c r="C30" s="100" t="s">
        <v>732</v>
      </c>
      <c r="D30" s="98" t="s">
        <v>733</v>
      </c>
      <c r="E30" s="98" t="s">
        <v>676</v>
      </c>
    </row>
    <row r="31" spans="1:5" x14ac:dyDescent="0.35">
      <c r="A31" s="98">
        <v>10901</v>
      </c>
      <c r="B31" s="99">
        <v>42398</v>
      </c>
      <c r="C31" s="100" t="s">
        <v>734</v>
      </c>
      <c r="D31" s="98" t="s">
        <v>735</v>
      </c>
      <c r="E31" s="98" t="s">
        <v>689</v>
      </c>
    </row>
    <row r="38" spans="1:4" x14ac:dyDescent="0.35">
      <c r="A38" s="100"/>
    </row>
    <row r="39" spans="1:4" x14ac:dyDescent="0.35">
      <c r="A39" s="100"/>
      <c r="D39" s="101"/>
    </row>
    <row r="40" spans="1:4" x14ac:dyDescent="0.35">
      <c r="A40" s="100"/>
    </row>
    <row r="41" spans="1:4" x14ac:dyDescent="0.35">
      <c r="A41" s="100"/>
    </row>
    <row r="42" spans="1:4" x14ac:dyDescent="0.35">
      <c r="A42" s="100"/>
      <c r="D42" s="101"/>
    </row>
    <row r="43" spans="1:4" x14ac:dyDescent="0.35">
      <c r="A43" s="100"/>
      <c r="D43" s="101"/>
    </row>
    <row r="44" spans="1:4" x14ac:dyDescent="0.35">
      <c r="A44" s="100"/>
    </row>
    <row r="45" spans="1:4" x14ac:dyDescent="0.35">
      <c r="A45" s="100"/>
      <c r="D45" s="101"/>
    </row>
    <row r="46" spans="1:4" x14ac:dyDescent="0.35">
      <c r="A46" s="100"/>
      <c r="D46" s="101"/>
    </row>
    <row r="47" spans="1:4" x14ac:dyDescent="0.35">
      <c r="A47" s="100"/>
      <c r="D47" s="101"/>
    </row>
    <row r="48" spans="1:4" x14ac:dyDescent="0.35">
      <c r="A48" s="100"/>
      <c r="D48" s="101"/>
    </row>
    <row r="49" spans="1:4" x14ac:dyDescent="0.35">
      <c r="A49" s="100"/>
      <c r="D49" s="101"/>
    </row>
    <row r="50" spans="1:4" x14ac:dyDescent="0.35">
      <c r="A50" s="100"/>
    </row>
    <row r="51" spans="1:4" x14ac:dyDescent="0.35">
      <c r="A51" s="100"/>
      <c r="D51" s="101"/>
    </row>
    <row r="52" spans="1:4" x14ac:dyDescent="0.35">
      <c r="D52" s="101"/>
    </row>
    <row r="53" spans="1:4" x14ac:dyDescent="0.35">
      <c r="A53" s="100"/>
      <c r="D53" s="101"/>
    </row>
    <row r="54" spans="1:4" x14ac:dyDescent="0.35">
      <c r="A54" s="100"/>
      <c r="D54" s="101"/>
    </row>
    <row r="55" spans="1:4" x14ac:dyDescent="0.35">
      <c r="A55" s="100"/>
      <c r="D55" s="101"/>
    </row>
    <row r="56" spans="1:4" x14ac:dyDescent="0.35">
      <c r="A56" s="100"/>
      <c r="D56" s="101"/>
    </row>
    <row r="57" spans="1:4" x14ac:dyDescent="0.35">
      <c r="A57" s="100"/>
    </row>
    <row r="58" spans="1:4" x14ac:dyDescent="0.35">
      <c r="A58" s="100"/>
      <c r="D58" s="101"/>
    </row>
    <row r="59" spans="1:4" x14ac:dyDescent="0.35">
      <c r="A59" s="100"/>
      <c r="D59" s="101"/>
    </row>
    <row r="60" spans="1:4" x14ac:dyDescent="0.35">
      <c r="A60" s="100"/>
      <c r="D60" s="101"/>
    </row>
    <row r="61" spans="1:4" x14ac:dyDescent="0.35">
      <c r="A61" s="100"/>
      <c r="D61" s="101"/>
    </row>
    <row r="62" spans="1:4" x14ac:dyDescent="0.35">
      <c r="A62" s="100"/>
      <c r="D62" s="101"/>
    </row>
    <row r="63" spans="1:4" x14ac:dyDescent="0.35">
      <c r="A63" s="100"/>
    </row>
    <row r="64" spans="1:4" x14ac:dyDescent="0.35">
      <c r="A64" s="100"/>
      <c r="D64" s="101"/>
    </row>
    <row r="65" spans="1:4" x14ac:dyDescent="0.35">
      <c r="A65" s="100"/>
      <c r="D65" s="101"/>
    </row>
    <row r="66" spans="1:4" x14ac:dyDescent="0.35">
      <c r="A66" s="100"/>
      <c r="D66" s="101"/>
    </row>
    <row r="67" spans="1:4" x14ac:dyDescent="0.35">
      <c r="A67" s="100"/>
      <c r="D67" s="101"/>
    </row>
    <row r="68" spans="1:4" x14ac:dyDescent="0.35">
      <c r="D68" s="101"/>
    </row>
  </sheetData>
  <pageMargins left="0.7" right="0.7" top="0.75" bottom="0.75" header="0.3" footer="0.3"/>
  <pageSetup paperSize="9" orientation="portrait" horizontalDpi="1200" verticalDpi="1200" r:id="rId1"/>
  <drawing r:id="rId2"/>
  <tableParts count="1">
    <tablePart r:id="rId3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3C738-86B1-4FBB-B949-5644B3AA8F23}">
  <dimension ref="A1:G12"/>
  <sheetViews>
    <sheetView workbookViewId="0">
      <selection activeCell="B5" sqref="B5:F11"/>
    </sheetView>
  </sheetViews>
  <sheetFormatPr defaultRowHeight="12.5" x14ac:dyDescent="0.25"/>
  <cols>
    <col min="1" max="1" width="15.81640625" bestFit="1" customWidth="1"/>
  </cols>
  <sheetData>
    <row r="1" spans="1:7" x14ac:dyDescent="0.25">
      <c r="A1" t="s">
        <v>737</v>
      </c>
    </row>
    <row r="4" spans="1:7" x14ac:dyDescent="0.25">
      <c r="B4" t="s">
        <v>745</v>
      </c>
      <c r="C4" t="s">
        <v>746</v>
      </c>
      <c r="D4" t="s">
        <v>747</v>
      </c>
      <c r="E4" t="s">
        <v>518</v>
      </c>
      <c r="F4" t="s">
        <v>748</v>
      </c>
    </row>
    <row r="5" spans="1:7" ht="13" x14ac:dyDescent="0.3">
      <c r="A5" t="s">
        <v>738</v>
      </c>
      <c r="B5">
        <v>8</v>
      </c>
      <c r="C5">
        <v>4</v>
      </c>
      <c r="D5">
        <v>6</v>
      </c>
      <c r="E5">
        <v>0</v>
      </c>
      <c r="F5">
        <v>4</v>
      </c>
      <c r="G5" s="104">
        <f>SUM($B$5:F5)</f>
        <v>22</v>
      </c>
    </row>
    <row r="6" spans="1:7" ht="13" x14ac:dyDescent="0.3">
      <c r="A6" t="s">
        <v>739</v>
      </c>
      <c r="B6">
        <v>8</v>
      </c>
      <c r="C6">
        <v>4</v>
      </c>
      <c r="D6">
        <v>6</v>
      </c>
      <c r="E6">
        <v>0</v>
      </c>
      <c r="F6">
        <v>4</v>
      </c>
      <c r="G6" s="104">
        <f>SUM($B$5:F6)</f>
        <v>44</v>
      </c>
    </row>
    <row r="7" spans="1:7" ht="13" x14ac:dyDescent="0.3">
      <c r="A7" t="s">
        <v>740</v>
      </c>
      <c r="B7">
        <v>8</v>
      </c>
      <c r="C7">
        <v>8</v>
      </c>
      <c r="D7">
        <v>8</v>
      </c>
      <c r="E7">
        <v>8</v>
      </c>
      <c r="F7">
        <v>2</v>
      </c>
      <c r="G7" s="104">
        <f>SUM($B$5:F7)</f>
        <v>78</v>
      </c>
    </row>
    <row r="8" spans="1:7" ht="13" x14ac:dyDescent="0.3">
      <c r="A8" t="s">
        <v>741</v>
      </c>
      <c r="B8">
        <v>8</v>
      </c>
      <c r="C8">
        <v>8</v>
      </c>
      <c r="D8">
        <v>4</v>
      </c>
      <c r="E8">
        <v>8</v>
      </c>
      <c r="F8">
        <v>2</v>
      </c>
      <c r="G8" s="104">
        <f>SUM($B$5:F8)</f>
        <v>108</v>
      </c>
    </row>
    <row r="9" spans="1:7" ht="13" x14ac:dyDescent="0.3">
      <c r="A9" t="s">
        <v>742</v>
      </c>
      <c r="B9">
        <v>8</v>
      </c>
      <c r="C9">
        <v>4</v>
      </c>
      <c r="D9">
        <v>4</v>
      </c>
      <c r="E9">
        <v>8</v>
      </c>
      <c r="F9">
        <v>8</v>
      </c>
      <c r="G9" s="104">
        <f>SUM($B$5:F9)</f>
        <v>140</v>
      </c>
    </row>
    <row r="10" spans="1:7" ht="13" x14ac:dyDescent="0.3">
      <c r="A10" t="s">
        <v>743</v>
      </c>
      <c r="B10">
        <v>0</v>
      </c>
      <c r="C10">
        <v>4</v>
      </c>
      <c r="D10">
        <v>4</v>
      </c>
      <c r="E10">
        <v>0</v>
      </c>
      <c r="F10">
        <v>8</v>
      </c>
      <c r="G10" s="104">
        <f>SUM($B$5:F10)</f>
        <v>156</v>
      </c>
    </row>
    <row r="11" spans="1:7" ht="13" x14ac:dyDescent="0.3">
      <c r="A11" t="s">
        <v>744</v>
      </c>
      <c r="B11">
        <v>0</v>
      </c>
      <c r="C11">
        <v>4</v>
      </c>
      <c r="D11">
        <v>4</v>
      </c>
      <c r="E11">
        <v>0</v>
      </c>
      <c r="F11">
        <v>0</v>
      </c>
      <c r="G11" s="104">
        <f>SUM($B$5:F11)</f>
        <v>164</v>
      </c>
    </row>
    <row r="12" spans="1:7" ht="13" x14ac:dyDescent="0.3">
      <c r="B12" s="104">
        <f>SUM($B$5:B11)</f>
        <v>40</v>
      </c>
      <c r="C12" s="104">
        <f>SUM($B$5:C11)</f>
        <v>76</v>
      </c>
      <c r="D12" s="104">
        <f>SUM($B$5:D11)</f>
        <v>112</v>
      </c>
      <c r="E12" s="104">
        <f>SUM($B$5:E11)</f>
        <v>136</v>
      </c>
      <c r="F12" s="104">
        <f>SUM($B$5:F11)</f>
        <v>164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299F01-1EB0-49F5-8CEC-1ABEC4DDA957}">
  <dimension ref="A1:D10"/>
  <sheetViews>
    <sheetView workbookViewId="0">
      <selection activeCell="L13" sqref="L13"/>
    </sheetView>
  </sheetViews>
  <sheetFormatPr defaultRowHeight="12.5" x14ac:dyDescent="0.25"/>
  <sheetData>
    <row r="1" spans="1:4" ht="13" x14ac:dyDescent="0.3">
      <c r="A1" s="55">
        <v>1</v>
      </c>
      <c r="B1" s="22">
        <v>43831</v>
      </c>
    </row>
    <row r="2" spans="1:4" x14ac:dyDescent="0.25">
      <c r="A2">
        <v>1</v>
      </c>
      <c r="B2" s="22">
        <v>43832</v>
      </c>
      <c r="D2" s="48" t="s">
        <v>749</v>
      </c>
    </row>
    <row r="3" spans="1:4" x14ac:dyDescent="0.25">
      <c r="A3">
        <v>1</v>
      </c>
      <c r="B3" s="22">
        <v>43833</v>
      </c>
    </row>
    <row r="4" spans="1:4" x14ac:dyDescent="0.25">
      <c r="A4">
        <v>1</v>
      </c>
      <c r="B4" s="22">
        <v>43834</v>
      </c>
    </row>
    <row r="5" spans="1:4" x14ac:dyDescent="0.25">
      <c r="A5">
        <v>1</v>
      </c>
      <c r="B5" s="22">
        <v>43835</v>
      </c>
    </row>
    <row r="6" spans="1:4" x14ac:dyDescent="0.25">
      <c r="A6">
        <v>1</v>
      </c>
      <c r="B6" s="22">
        <v>43836</v>
      </c>
    </row>
    <row r="7" spans="1:4" x14ac:dyDescent="0.25">
      <c r="A7">
        <v>1</v>
      </c>
      <c r="B7" s="22">
        <v>43837</v>
      </c>
    </row>
    <row r="8" spans="1:4" x14ac:dyDescent="0.25">
      <c r="A8">
        <v>1</v>
      </c>
      <c r="B8" s="22">
        <v>43838</v>
      </c>
    </row>
    <row r="9" spans="1:4" x14ac:dyDescent="0.25">
      <c r="A9">
        <v>1</v>
      </c>
      <c r="B9" s="22">
        <v>43839</v>
      </c>
    </row>
    <row r="10" spans="1:4" x14ac:dyDescent="0.25">
      <c r="A10">
        <v>1</v>
      </c>
      <c r="B10" s="22">
        <v>43840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2"/>
  <sheetViews>
    <sheetView workbookViewId="0">
      <selection activeCell="A2" sqref="A2"/>
    </sheetView>
  </sheetViews>
  <sheetFormatPr defaultColWidth="9.1796875" defaultRowHeight="12.5" x14ac:dyDescent="0.25"/>
  <cols>
    <col min="1" max="16384" width="9.1796875" style="4"/>
  </cols>
  <sheetData>
    <row r="1" spans="1:4" ht="18" x14ac:dyDescent="0.4">
      <c r="A1" s="106" t="s">
        <v>751</v>
      </c>
      <c r="B1" s="106"/>
      <c r="C1" s="106"/>
      <c r="D1" s="106"/>
    </row>
    <row r="5" spans="1:4" ht="18" x14ac:dyDescent="0.4">
      <c r="A5" s="74"/>
      <c r="B5" s="74" t="s">
        <v>10</v>
      </c>
      <c r="C5" s="74" t="s">
        <v>11</v>
      </c>
      <c r="D5" s="74" t="s">
        <v>12</v>
      </c>
    </row>
    <row r="6" spans="1:4" x14ac:dyDescent="0.25">
      <c r="A6" s="4" t="s">
        <v>13</v>
      </c>
      <c r="B6" s="4">
        <v>100</v>
      </c>
      <c r="C6" s="4">
        <v>25</v>
      </c>
      <c r="D6" s="4">
        <f>B6-C6</f>
        <v>75</v>
      </c>
    </row>
    <row r="7" spans="1:4" x14ac:dyDescent="0.25">
      <c r="A7" s="4" t="s">
        <v>14</v>
      </c>
      <c r="B7" s="4">
        <v>300</v>
      </c>
      <c r="C7" s="4">
        <v>20</v>
      </c>
      <c r="D7" s="4">
        <f>B7-C7</f>
        <v>280</v>
      </c>
    </row>
    <row r="8" spans="1:4" x14ac:dyDescent="0.25">
      <c r="A8" s="4" t="s">
        <v>15</v>
      </c>
      <c r="B8" s="4">
        <v>500</v>
      </c>
      <c r="C8" s="4">
        <v>25</v>
      </c>
      <c r="D8" s="4">
        <f>B8-C8</f>
        <v>475</v>
      </c>
    </row>
    <row r="9" spans="1:4" x14ac:dyDescent="0.25">
      <c r="A9" s="4" t="s">
        <v>16</v>
      </c>
      <c r="B9" s="4">
        <v>600</v>
      </c>
      <c r="C9" s="4">
        <v>50</v>
      </c>
      <c r="D9" s="4">
        <f>B9-C9</f>
        <v>550</v>
      </c>
    </row>
    <row r="10" spans="1:4" ht="13" x14ac:dyDescent="0.3">
      <c r="A10" s="102"/>
      <c r="B10" s="103">
        <f t="shared" ref="B10:D10" si="0">AVERAGE(B6:B9)</f>
        <v>375</v>
      </c>
      <c r="C10" s="103">
        <f t="shared" si="0"/>
        <v>30</v>
      </c>
      <c r="D10" s="103">
        <f t="shared" si="0"/>
        <v>345</v>
      </c>
    </row>
    <row r="11" spans="1:4" x14ac:dyDescent="0.25">
      <c r="A11"/>
      <c r="B11"/>
      <c r="C11"/>
      <c r="D11"/>
    </row>
    <row r="12" spans="1:4" x14ac:dyDescent="0.25">
      <c r="A12"/>
      <c r="B12"/>
      <c r="C12"/>
      <c r="D12"/>
    </row>
  </sheetData>
  <mergeCells count="1">
    <mergeCell ref="A1:D1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9"/>
  <sheetViews>
    <sheetView workbookViewId="0">
      <selection activeCell="G24" sqref="G24"/>
    </sheetView>
  </sheetViews>
  <sheetFormatPr defaultColWidth="9.1796875" defaultRowHeight="12.5" x14ac:dyDescent="0.25"/>
  <cols>
    <col min="1" max="16384" width="9.1796875" style="4"/>
  </cols>
  <sheetData>
    <row r="1" spans="1:4" ht="18" x14ac:dyDescent="0.4">
      <c r="A1" s="106" t="s">
        <v>17</v>
      </c>
      <c r="B1" s="106"/>
      <c r="C1" s="106"/>
      <c r="D1" s="106"/>
    </row>
    <row r="5" spans="1:4" ht="13" x14ac:dyDescent="0.3">
      <c r="B5" s="5" t="s">
        <v>10</v>
      </c>
      <c r="C5" s="5" t="s">
        <v>11</v>
      </c>
      <c r="D5" s="5" t="s">
        <v>12</v>
      </c>
    </row>
    <row r="6" spans="1:4" x14ac:dyDescent="0.25">
      <c r="A6" s="4" t="s">
        <v>13</v>
      </c>
      <c r="B6" s="4">
        <v>750</v>
      </c>
      <c r="C6" s="4">
        <v>100</v>
      </c>
      <c r="D6" s="4">
        <f>B6-C6</f>
        <v>650</v>
      </c>
    </row>
    <row r="7" spans="1:4" x14ac:dyDescent="0.25">
      <c r="A7" s="4" t="s">
        <v>14</v>
      </c>
      <c r="B7" s="4">
        <v>790</v>
      </c>
      <c r="C7" s="4">
        <v>125</v>
      </c>
      <c r="D7" s="4">
        <f>B7-C7</f>
        <v>665</v>
      </c>
    </row>
    <row r="8" spans="1:4" x14ac:dyDescent="0.25">
      <c r="A8" s="4" t="s">
        <v>15</v>
      </c>
      <c r="B8" s="4">
        <v>800</v>
      </c>
      <c r="C8" s="4">
        <v>250</v>
      </c>
      <c r="D8" s="4">
        <f>B8-C8</f>
        <v>550</v>
      </c>
    </row>
    <row r="9" spans="1:4" x14ac:dyDescent="0.25">
      <c r="A9" s="4" t="s">
        <v>16</v>
      </c>
      <c r="B9" s="4">
        <v>9000</v>
      </c>
      <c r="C9" s="4">
        <v>250</v>
      </c>
      <c r="D9" s="4">
        <f>B9-C9</f>
        <v>8750</v>
      </c>
    </row>
  </sheetData>
  <mergeCells count="1">
    <mergeCell ref="A1:D1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9"/>
  <sheetViews>
    <sheetView workbookViewId="0">
      <selection activeCell="B6" sqref="B6"/>
    </sheetView>
  </sheetViews>
  <sheetFormatPr defaultColWidth="9.1796875" defaultRowHeight="12.5" x14ac:dyDescent="0.25"/>
  <cols>
    <col min="1" max="2" width="9.1796875" style="4"/>
    <col min="3" max="3" width="10.1796875" style="4" customWidth="1"/>
    <col min="4" max="4" width="10.54296875" style="4" customWidth="1"/>
    <col min="5" max="5" width="11.26953125" style="4" customWidth="1"/>
    <col min="6" max="16384" width="9.1796875" style="4"/>
  </cols>
  <sheetData>
    <row r="1" spans="1:5" ht="18" x14ac:dyDescent="0.4">
      <c r="A1" s="106" t="s">
        <v>18</v>
      </c>
      <c r="B1" s="106"/>
      <c r="C1" s="106"/>
      <c r="D1" s="106"/>
    </row>
    <row r="5" spans="1:5" ht="26" x14ac:dyDescent="0.3">
      <c r="B5" s="6" t="s">
        <v>19</v>
      </c>
      <c r="C5" s="6" t="s">
        <v>20</v>
      </c>
      <c r="D5" s="6" t="s">
        <v>21</v>
      </c>
      <c r="E5" s="7" t="s">
        <v>22</v>
      </c>
    </row>
    <row r="6" spans="1:5" x14ac:dyDescent="0.25">
      <c r="A6" s="4" t="s">
        <v>13</v>
      </c>
    </row>
    <row r="7" spans="1:5" x14ac:dyDescent="0.25">
      <c r="A7" s="4" t="s">
        <v>14</v>
      </c>
    </row>
    <row r="8" spans="1:5" x14ac:dyDescent="0.25">
      <c r="A8" s="4" t="s">
        <v>15</v>
      </c>
    </row>
    <row r="9" spans="1:5" x14ac:dyDescent="0.25">
      <c r="A9" s="4" t="s">
        <v>16</v>
      </c>
    </row>
  </sheetData>
  <mergeCells count="1">
    <mergeCell ref="A1:D1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4"/>
  <sheetViews>
    <sheetView workbookViewId="0"/>
  </sheetViews>
  <sheetFormatPr defaultRowHeight="12.5" x14ac:dyDescent="0.25"/>
  <cols>
    <col min="1" max="1" width="15.453125" customWidth="1"/>
    <col min="2" max="2" width="11.453125" customWidth="1"/>
    <col min="3" max="3" width="10.81640625" bestFit="1" customWidth="1"/>
    <col min="4" max="4" width="10.26953125" bestFit="1" customWidth="1"/>
  </cols>
  <sheetData>
    <row r="1" spans="1:4" ht="25" x14ac:dyDescent="0.5">
      <c r="A1" s="2" t="s">
        <v>0</v>
      </c>
    </row>
    <row r="2" spans="1:4" ht="25" x14ac:dyDescent="0.5">
      <c r="A2" s="2" t="s">
        <v>8</v>
      </c>
    </row>
    <row r="3" spans="1:4" ht="25" x14ac:dyDescent="0.5">
      <c r="A3" s="2"/>
    </row>
    <row r="5" spans="1:4" x14ac:dyDescent="0.25">
      <c r="B5" t="s">
        <v>5</v>
      </c>
      <c r="C5" t="s">
        <v>6</v>
      </c>
      <c r="D5" t="s">
        <v>7</v>
      </c>
    </row>
    <row r="6" spans="1:4" x14ac:dyDescent="0.25">
      <c r="A6" t="s">
        <v>4</v>
      </c>
      <c r="B6" s="3">
        <v>1000</v>
      </c>
      <c r="C6" s="3">
        <v>3000</v>
      </c>
      <c r="D6" s="3">
        <v>3455</v>
      </c>
    </row>
    <row r="7" spans="1:4" x14ac:dyDescent="0.25">
      <c r="A7" t="s">
        <v>3</v>
      </c>
      <c r="B7" s="3">
        <v>2000</v>
      </c>
      <c r="C7" s="3">
        <v>7000</v>
      </c>
      <c r="D7" s="3">
        <v>6000</v>
      </c>
    </row>
    <row r="8" spans="1:4" x14ac:dyDescent="0.25">
      <c r="A8" t="s">
        <v>1</v>
      </c>
      <c r="B8" s="3">
        <v>4000</v>
      </c>
      <c r="C8" s="3">
        <v>6000</v>
      </c>
      <c r="D8" s="3">
        <v>9000</v>
      </c>
    </row>
    <row r="9" spans="1:4" x14ac:dyDescent="0.25">
      <c r="A9" t="s">
        <v>2</v>
      </c>
      <c r="B9" s="3">
        <v>5000</v>
      </c>
      <c r="C9" s="3">
        <v>9000</v>
      </c>
      <c r="D9" s="3">
        <v>2000</v>
      </c>
    </row>
    <row r="12" spans="1:4" x14ac:dyDescent="0.25">
      <c r="B12" s="1"/>
    </row>
    <row r="13" spans="1:4" x14ac:dyDescent="0.25">
      <c r="B13" s="1"/>
    </row>
    <row r="14" spans="1:4" x14ac:dyDescent="0.25">
      <c r="B14" s="1"/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2.5" x14ac:dyDescent="0.25"/>
  <cols>
    <col min="1" max="1" width="12.81640625" customWidth="1"/>
    <col min="2" max="2" width="11.453125" customWidth="1"/>
    <col min="3" max="3" width="10.81640625" bestFit="1" customWidth="1"/>
    <col min="4" max="4" width="10.26953125" bestFit="1" customWidth="1"/>
  </cols>
  <sheetData/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2.5" x14ac:dyDescent="0.25"/>
  <cols>
    <col min="1" max="1" width="13.1796875" customWidth="1"/>
    <col min="2" max="2" width="11.453125" customWidth="1"/>
    <col min="3" max="3" width="10.81640625" bestFit="1" customWidth="1"/>
    <col min="4" max="4" width="10.26953125" bestFit="1" customWidth="1"/>
    <col min="5" max="5" width="8.453125" customWidth="1"/>
    <col min="6" max="6" width="9.1796875" customWidth="1"/>
  </cols>
  <sheetData/>
  <phoneticPr fontId="0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99"/>
  <sheetViews>
    <sheetView zoomScale="112" zoomScaleNormal="112" workbookViewId="0"/>
  </sheetViews>
  <sheetFormatPr defaultRowHeight="12.5" x14ac:dyDescent="0.25"/>
  <cols>
    <col min="1" max="1" width="5.1796875" customWidth="1"/>
    <col min="2" max="2" width="9.7265625" customWidth="1"/>
    <col min="3" max="3" width="10.26953125" customWidth="1"/>
    <col min="5" max="5" width="11.453125" customWidth="1"/>
    <col min="6" max="6" width="14.26953125" customWidth="1"/>
    <col min="7" max="7" width="12.7265625" customWidth="1"/>
    <col min="9" max="9" width="5.81640625" customWidth="1"/>
    <col min="11" max="11" width="10.1796875" customWidth="1"/>
  </cols>
  <sheetData>
    <row r="1" spans="1:11" ht="15.5" x14ac:dyDescent="0.35">
      <c r="A1" s="8" t="s">
        <v>23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ht="12.75" customHeight="1" x14ac:dyDescent="0.3">
      <c r="D2" s="10" t="s">
        <v>24</v>
      </c>
      <c r="G2" s="11">
        <f ca="1">NOW()</f>
        <v>44945.508874884261</v>
      </c>
    </row>
    <row r="3" spans="1:11" ht="12.75" customHeight="1" x14ac:dyDescent="0.25"/>
    <row r="4" spans="1:11" ht="25.5" customHeight="1" thickBot="1" x14ac:dyDescent="0.35">
      <c r="A4" s="12" t="s">
        <v>25</v>
      </c>
      <c r="B4" s="12" t="s">
        <v>26</v>
      </c>
      <c r="C4" s="12" t="s">
        <v>27</v>
      </c>
      <c r="D4" s="12" t="s">
        <v>28</v>
      </c>
      <c r="E4" s="12" t="s">
        <v>29</v>
      </c>
      <c r="F4" s="12" t="s">
        <v>30</v>
      </c>
      <c r="G4" s="12" t="s">
        <v>31</v>
      </c>
      <c r="H4" s="13" t="s">
        <v>32</v>
      </c>
      <c r="I4" s="12" t="s">
        <v>33</v>
      </c>
      <c r="J4" s="14" t="s">
        <v>34</v>
      </c>
      <c r="K4" s="14" t="s">
        <v>35</v>
      </c>
    </row>
    <row r="5" spans="1:11" x14ac:dyDescent="0.25">
      <c r="A5">
        <v>1</v>
      </c>
      <c r="B5" t="s">
        <v>36</v>
      </c>
      <c r="C5" t="s">
        <v>37</v>
      </c>
      <c r="D5" t="s">
        <v>38</v>
      </c>
      <c r="E5" t="s">
        <v>39</v>
      </c>
      <c r="F5" t="s">
        <v>40</v>
      </c>
      <c r="G5" s="11">
        <v>31770</v>
      </c>
      <c r="H5" s="15" t="s">
        <v>41</v>
      </c>
      <c r="I5">
        <v>35.5</v>
      </c>
      <c r="J5" s="16">
        <v>12.5</v>
      </c>
      <c r="K5" s="16">
        <f>I5*J5</f>
        <v>443.75</v>
      </c>
    </row>
    <row r="6" spans="1:11" x14ac:dyDescent="0.25">
      <c r="A6">
        <v>2</v>
      </c>
      <c r="B6" t="s">
        <v>42</v>
      </c>
      <c r="C6" t="s">
        <v>43</v>
      </c>
      <c r="D6" t="s">
        <v>44</v>
      </c>
      <c r="E6" t="s">
        <v>45</v>
      </c>
      <c r="F6" t="s">
        <v>40</v>
      </c>
      <c r="G6" s="11">
        <v>31233</v>
      </c>
      <c r="H6" s="15" t="s">
        <v>46</v>
      </c>
      <c r="I6">
        <v>35.5</v>
      </c>
      <c r="J6" s="16">
        <v>13.3</v>
      </c>
      <c r="K6" s="16">
        <f t="shared" ref="K6:K69" si="0">I6*J6</f>
        <v>472.15000000000003</v>
      </c>
    </row>
    <row r="7" spans="1:11" x14ac:dyDescent="0.25">
      <c r="A7">
        <v>3</v>
      </c>
      <c r="B7" t="s">
        <v>47</v>
      </c>
      <c r="C7" t="s">
        <v>48</v>
      </c>
      <c r="D7" t="s">
        <v>49</v>
      </c>
      <c r="E7" t="s">
        <v>50</v>
      </c>
      <c r="F7" t="s">
        <v>40</v>
      </c>
      <c r="G7" s="11">
        <v>33080</v>
      </c>
      <c r="H7" s="15" t="s">
        <v>51</v>
      </c>
      <c r="I7">
        <v>42</v>
      </c>
      <c r="J7" s="16">
        <v>16.75</v>
      </c>
      <c r="K7" s="16">
        <f t="shared" si="0"/>
        <v>703.5</v>
      </c>
    </row>
    <row r="8" spans="1:11" x14ac:dyDescent="0.25">
      <c r="A8">
        <v>4</v>
      </c>
      <c r="B8" t="s">
        <v>52</v>
      </c>
      <c r="C8" t="s">
        <v>53</v>
      </c>
      <c r="D8" t="s">
        <v>54</v>
      </c>
      <c r="E8" t="s">
        <v>55</v>
      </c>
      <c r="F8" t="s">
        <v>40</v>
      </c>
      <c r="G8" s="11">
        <v>32301</v>
      </c>
      <c r="H8" s="15" t="s">
        <v>56</v>
      </c>
      <c r="I8">
        <v>40</v>
      </c>
      <c r="J8" s="16">
        <v>8.75</v>
      </c>
      <c r="K8" s="16">
        <f t="shared" si="0"/>
        <v>350</v>
      </c>
    </row>
    <row r="9" spans="1:11" x14ac:dyDescent="0.25">
      <c r="A9">
        <v>5</v>
      </c>
      <c r="B9" t="s">
        <v>57</v>
      </c>
      <c r="C9" t="s">
        <v>58</v>
      </c>
      <c r="D9" t="s">
        <v>59</v>
      </c>
      <c r="E9" t="s">
        <v>45</v>
      </c>
      <c r="F9" t="s">
        <v>60</v>
      </c>
      <c r="G9" s="11">
        <v>30479</v>
      </c>
      <c r="H9" s="15" t="s">
        <v>51</v>
      </c>
      <c r="I9">
        <v>40</v>
      </c>
      <c r="J9" s="16">
        <v>12.6</v>
      </c>
      <c r="K9" s="16">
        <f t="shared" si="0"/>
        <v>504</v>
      </c>
    </row>
    <row r="10" spans="1:11" x14ac:dyDescent="0.25">
      <c r="A10">
        <v>6</v>
      </c>
      <c r="B10" t="s">
        <v>61</v>
      </c>
      <c r="C10" t="s">
        <v>62</v>
      </c>
      <c r="D10" t="s">
        <v>63</v>
      </c>
      <c r="E10" t="s">
        <v>45</v>
      </c>
      <c r="F10" t="s">
        <v>64</v>
      </c>
      <c r="G10" s="11">
        <v>31933</v>
      </c>
      <c r="H10" s="15" t="s">
        <v>46</v>
      </c>
      <c r="I10">
        <v>35</v>
      </c>
      <c r="J10" s="16">
        <v>24</v>
      </c>
      <c r="K10" s="16">
        <f t="shared" si="0"/>
        <v>840</v>
      </c>
    </row>
    <row r="11" spans="1:11" x14ac:dyDescent="0.25">
      <c r="A11">
        <v>7</v>
      </c>
      <c r="B11" t="s">
        <v>65</v>
      </c>
      <c r="C11" t="s">
        <v>66</v>
      </c>
      <c r="D11" t="s">
        <v>67</v>
      </c>
      <c r="E11" t="s">
        <v>50</v>
      </c>
      <c r="F11" t="s">
        <v>40</v>
      </c>
      <c r="G11" s="11">
        <v>32565</v>
      </c>
      <c r="H11" s="15" t="s">
        <v>56</v>
      </c>
      <c r="I11">
        <v>35</v>
      </c>
      <c r="J11" s="16">
        <v>12.1</v>
      </c>
      <c r="K11" s="16">
        <f t="shared" si="0"/>
        <v>423.5</v>
      </c>
    </row>
    <row r="12" spans="1:11" x14ac:dyDescent="0.25">
      <c r="A12">
        <v>8</v>
      </c>
      <c r="B12" t="s">
        <v>68</v>
      </c>
      <c r="C12" t="s">
        <v>69</v>
      </c>
      <c r="D12" t="s">
        <v>70</v>
      </c>
      <c r="E12" t="s">
        <v>39</v>
      </c>
      <c r="F12" t="s">
        <v>60</v>
      </c>
      <c r="G12" s="11">
        <v>30421</v>
      </c>
      <c r="H12" s="15" t="s">
        <v>46</v>
      </c>
      <c r="I12">
        <v>40</v>
      </c>
      <c r="J12" s="16">
        <v>21.5</v>
      </c>
      <c r="K12" s="16">
        <f t="shared" si="0"/>
        <v>860</v>
      </c>
    </row>
    <row r="13" spans="1:11" x14ac:dyDescent="0.25">
      <c r="A13">
        <v>9</v>
      </c>
      <c r="B13" t="s">
        <v>71</v>
      </c>
      <c r="C13" t="s">
        <v>72</v>
      </c>
      <c r="D13" t="s">
        <v>73</v>
      </c>
      <c r="E13" t="s">
        <v>50</v>
      </c>
      <c r="F13" t="s">
        <v>74</v>
      </c>
      <c r="G13" s="11">
        <v>32905</v>
      </c>
      <c r="H13" s="15" t="s">
        <v>75</v>
      </c>
      <c r="I13">
        <v>35.5</v>
      </c>
      <c r="J13" s="16">
        <v>13.3</v>
      </c>
      <c r="K13" s="16">
        <f t="shared" si="0"/>
        <v>472.15000000000003</v>
      </c>
    </row>
    <row r="14" spans="1:11" x14ac:dyDescent="0.25">
      <c r="A14">
        <v>10</v>
      </c>
      <c r="B14" t="s">
        <v>76</v>
      </c>
      <c r="C14" t="s">
        <v>77</v>
      </c>
      <c r="D14" t="s">
        <v>78</v>
      </c>
      <c r="E14" t="s">
        <v>39</v>
      </c>
      <c r="F14" t="s">
        <v>60</v>
      </c>
      <c r="G14" s="11">
        <v>33237</v>
      </c>
      <c r="H14" s="15"/>
      <c r="I14">
        <v>40</v>
      </c>
      <c r="J14" s="16">
        <v>21.5</v>
      </c>
      <c r="K14" s="16">
        <f t="shared" si="0"/>
        <v>860</v>
      </c>
    </row>
    <row r="15" spans="1:11" x14ac:dyDescent="0.25">
      <c r="A15">
        <v>11</v>
      </c>
      <c r="B15" t="s">
        <v>79</v>
      </c>
      <c r="C15" t="s">
        <v>80</v>
      </c>
      <c r="D15" t="s">
        <v>81</v>
      </c>
      <c r="E15" t="s">
        <v>45</v>
      </c>
      <c r="F15" t="s">
        <v>60</v>
      </c>
      <c r="G15" s="11">
        <v>30902</v>
      </c>
      <c r="H15" s="15" t="s">
        <v>41</v>
      </c>
      <c r="I15">
        <v>35.5</v>
      </c>
      <c r="J15" s="16">
        <v>13.3</v>
      </c>
      <c r="K15" s="16">
        <f t="shared" si="0"/>
        <v>472.15000000000003</v>
      </c>
    </row>
    <row r="16" spans="1:11" x14ac:dyDescent="0.25">
      <c r="A16">
        <v>12</v>
      </c>
      <c r="B16" t="s">
        <v>82</v>
      </c>
      <c r="C16" t="s">
        <v>83</v>
      </c>
      <c r="D16" t="s">
        <v>84</v>
      </c>
      <c r="E16" t="s">
        <v>50</v>
      </c>
      <c r="F16" t="s">
        <v>60</v>
      </c>
      <c r="G16" s="11">
        <v>32968</v>
      </c>
      <c r="H16" s="15" t="s">
        <v>51</v>
      </c>
      <c r="I16">
        <v>32</v>
      </c>
      <c r="J16" s="16">
        <v>5.5</v>
      </c>
      <c r="K16" s="16">
        <f t="shared" si="0"/>
        <v>176</v>
      </c>
    </row>
    <row r="17" spans="1:11" x14ac:dyDescent="0.25">
      <c r="A17">
        <v>13</v>
      </c>
      <c r="B17" t="s">
        <v>85</v>
      </c>
      <c r="C17" t="s">
        <v>86</v>
      </c>
      <c r="D17" t="s">
        <v>87</v>
      </c>
      <c r="E17" t="s">
        <v>39</v>
      </c>
      <c r="F17" t="s">
        <v>40</v>
      </c>
      <c r="G17" s="11">
        <v>31072</v>
      </c>
      <c r="H17" s="15" t="s">
        <v>88</v>
      </c>
      <c r="I17">
        <v>35.5</v>
      </c>
      <c r="J17" s="16">
        <v>12.5</v>
      </c>
      <c r="K17" s="16">
        <f t="shared" si="0"/>
        <v>443.75</v>
      </c>
    </row>
    <row r="18" spans="1:11" x14ac:dyDescent="0.25">
      <c r="A18">
        <v>14</v>
      </c>
      <c r="B18" t="s">
        <v>5</v>
      </c>
      <c r="C18" t="s">
        <v>89</v>
      </c>
      <c r="D18" t="s">
        <v>90</v>
      </c>
      <c r="E18" t="s">
        <v>45</v>
      </c>
      <c r="F18" t="s">
        <v>64</v>
      </c>
      <c r="G18" s="11">
        <v>32275</v>
      </c>
      <c r="H18" s="15" t="s">
        <v>88</v>
      </c>
      <c r="I18">
        <v>40</v>
      </c>
      <c r="J18" s="16">
        <v>7.22</v>
      </c>
      <c r="K18" s="16">
        <f t="shared" si="0"/>
        <v>288.8</v>
      </c>
    </row>
    <row r="19" spans="1:11" x14ac:dyDescent="0.25">
      <c r="A19">
        <v>15</v>
      </c>
      <c r="B19" t="s">
        <v>91</v>
      </c>
      <c r="C19" t="s">
        <v>92</v>
      </c>
      <c r="D19" t="s">
        <v>93</v>
      </c>
      <c r="E19" t="s">
        <v>45</v>
      </c>
      <c r="F19" t="s">
        <v>40</v>
      </c>
      <c r="G19" s="11">
        <v>31938</v>
      </c>
      <c r="H19" s="15" t="s">
        <v>88</v>
      </c>
      <c r="I19">
        <v>40</v>
      </c>
      <c r="J19" s="16">
        <v>12.6</v>
      </c>
      <c r="K19" s="16">
        <f t="shared" si="0"/>
        <v>504</v>
      </c>
    </row>
    <row r="20" spans="1:11" x14ac:dyDescent="0.25">
      <c r="A20">
        <v>16</v>
      </c>
      <c r="B20" t="s">
        <v>94</v>
      </c>
      <c r="C20" t="s">
        <v>95</v>
      </c>
      <c r="D20" t="s">
        <v>96</v>
      </c>
      <c r="E20" t="s">
        <v>45</v>
      </c>
      <c r="F20" t="s">
        <v>60</v>
      </c>
      <c r="G20" s="11">
        <v>31696</v>
      </c>
      <c r="H20" s="15" t="s">
        <v>88</v>
      </c>
      <c r="I20">
        <v>35.5</v>
      </c>
      <c r="J20" s="16">
        <v>13.3</v>
      </c>
      <c r="K20" s="16">
        <f t="shared" si="0"/>
        <v>472.15000000000003</v>
      </c>
    </row>
    <row r="21" spans="1:11" x14ac:dyDescent="0.25">
      <c r="A21">
        <v>17</v>
      </c>
      <c r="B21" t="s">
        <v>97</v>
      </c>
      <c r="C21" t="s">
        <v>98</v>
      </c>
      <c r="D21" t="s">
        <v>99</v>
      </c>
      <c r="E21" t="s">
        <v>50</v>
      </c>
      <c r="F21" t="s">
        <v>74</v>
      </c>
      <c r="G21" s="11">
        <v>31174</v>
      </c>
      <c r="H21" s="15" t="s">
        <v>100</v>
      </c>
      <c r="I21">
        <v>40</v>
      </c>
      <c r="J21" s="16">
        <v>22</v>
      </c>
      <c r="K21" s="16">
        <f t="shared" si="0"/>
        <v>880</v>
      </c>
    </row>
    <row r="22" spans="1:11" x14ac:dyDescent="0.25">
      <c r="A22">
        <v>18</v>
      </c>
      <c r="B22" t="s">
        <v>101</v>
      </c>
      <c r="C22" t="s">
        <v>102</v>
      </c>
      <c r="D22" t="s">
        <v>103</v>
      </c>
      <c r="E22" t="s">
        <v>45</v>
      </c>
      <c r="F22" t="s">
        <v>64</v>
      </c>
      <c r="G22" s="11">
        <v>32130</v>
      </c>
      <c r="H22" s="15" t="s">
        <v>100</v>
      </c>
      <c r="I22">
        <v>40</v>
      </c>
      <c r="J22" s="16">
        <v>22</v>
      </c>
      <c r="K22" s="16">
        <f t="shared" si="0"/>
        <v>880</v>
      </c>
    </row>
    <row r="23" spans="1:11" x14ac:dyDescent="0.25">
      <c r="A23">
        <v>19</v>
      </c>
      <c r="B23" t="s">
        <v>104</v>
      </c>
      <c r="C23" t="s">
        <v>105</v>
      </c>
      <c r="D23" t="s">
        <v>106</v>
      </c>
      <c r="E23" t="s">
        <v>55</v>
      </c>
      <c r="F23" t="s">
        <v>60</v>
      </c>
      <c r="G23" s="11">
        <v>31951</v>
      </c>
      <c r="H23" s="15" t="s">
        <v>56</v>
      </c>
      <c r="I23">
        <v>40</v>
      </c>
      <c r="J23" s="16">
        <v>15</v>
      </c>
      <c r="K23" s="16">
        <f t="shared" si="0"/>
        <v>600</v>
      </c>
    </row>
    <row r="24" spans="1:11" x14ac:dyDescent="0.25">
      <c r="A24">
        <v>20</v>
      </c>
      <c r="B24" t="s">
        <v>107</v>
      </c>
      <c r="C24" t="s">
        <v>108</v>
      </c>
      <c r="D24" t="s">
        <v>109</v>
      </c>
      <c r="E24" t="s">
        <v>39</v>
      </c>
      <c r="F24" t="s">
        <v>40</v>
      </c>
      <c r="G24" s="11">
        <v>31614</v>
      </c>
      <c r="H24" s="15"/>
      <c r="I24">
        <v>35.5</v>
      </c>
      <c r="J24" s="16">
        <v>12.5</v>
      </c>
      <c r="K24" s="16">
        <f t="shared" si="0"/>
        <v>443.75</v>
      </c>
    </row>
    <row r="25" spans="1:11" x14ac:dyDescent="0.25">
      <c r="A25">
        <v>21</v>
      </c>
      <c r="B25" t="s">
        <v>110</v>
      </c>
      <c r="C25" t="s">
        <v>111</v>
      </c>
      <c r="D25" t="s">
        <v>112</v>
      </c>
      <c r="E25" t="s">
        <v>45</v>
      </c>
      <c r="F25" t="s">
        <v>74</v>
      </c>
      <c r="G25" s="11">
        <v>30729</v>
      </c>
      <c r="H25" s="15" t="s">
        <v>56</v>
      </c>
      <c r="I25">
        <v>25</v>
      </c>
      <c r="J25" s="16">
        <v>8.52</v>
      </c>
      <c r="K25" s="16">
        <f t="shared" si="0"/>
        <v>213</v>
      </c>
    </row>
    <row r="26" spans="1:11" x14ac:dyDescent="0.25">
      <c r="A26">
        <v>22</v>
      </c>
      <c r="B26" t="s">
        <v>113</v>
      </c>
      <c r="C26" t="s">
        <v>114</v>
      </c>
      <c r="D26" t="s">
        <v>115</v>
      </c>
      <c r="E26" t="s">
        <v>55</v>
      </c>
      <c r="F26" t="s">
        <v>64</v>
      </c>
      <c r="G26" s="11">
        <v>30714</v>
      </c>
      <c r="H26" s="15" t="s">
        <v>100</v>
      </c>
      <c r="I26">
        <v>40</v>
      </c>
      <c r="J26" s="16">
        <v>8.75</v>
      </c>
      <c r="K26" s="16">
        <f t="shared" si="0"/>
        <v>350</v>
      </c>
    </row>
    <row r="27" spans="1:11" x14ac:dyDescent="0.25">
      <c r="A27">
        <v>23</v>
      </c>
      <c r="B27" t="s">
        <v>116</v>
      </c>
      <c r="C27" t="s">
        <v>117</v>
      </c>
      <c r="D27" t="s">
        <v>118</v>
      </c>
      <c r="E27" t="s">
        <v>39</v>
      </c>
      <c r="F27" t="s">
        <v>40</v>
      </c>
      <c r="G27" s="11">
        <v>29653</v>
      </c>
      <c r="H27" s="15" t="s">
        <v>41</v>
      </c>
      <c r="I27">
        <v>40</v>
      </c>
      <c r="J27" s="16">
        <v>19.5</v>
      </c>
      <c r="K27" s="16">
        <f t="shared" si="0"/>
        <v>780</v>
      </c>
    </row>
    <row r="28" spans="1:11" x14ac:dyDescent="0.25">
      <c r="A28">
        <v>24</v>
      </c>
      <c r="B28" t="s">
        <v>119</v>
      </c>
      <c r="C28" t="s">
        <v>120</v>
      </c>
      <c r="D28" t="s">
        <v>121</v>
      </c>
      <c r="E28" t="s">
        <v>55</v>
      </c>
      <c r="F28" t="s">
        <v>40</v>
      </c>
      <c r="G28" s="11">
        <v>30780</v>
      </c>
      <c r="H28" s="15"/>
      <c r="I28">
        <v>40</v>
      </c>
      <c r="J28" s="16">
        <v>21.5</v>
      </c>
      <c r="K28" s="16">
        <f t="shared" si="0"/>
        <v>860</v>
      </c>
    </row>
    <row r="29" spans="1:11" x14ac:dyDescent="0.25">
      <c r="A29">
        <v>25</v>
      </c>
      <c r="B29" t="s">
        <v>122</v>
      </c>
      <c r="C29" t="s">
        <v>123</v>
      </c>
      <c r="D29" t="s">
        <v>124</v>
      </c>
      <c r="E29" t="s">
        <v>39</v>
      </c>
      <c r="F29" t="s">
        <v>74</v>
      </c>
      <c r="G29" s="11">
        <v>32827</v>
      </c>
      <c r="H29" s="15" t="s">
        <v>51</v>
      </c>
      <c r="I29">
        <v>40</v>
      </c>
      <c r="J29" s="16">
        <v>15.5</v>
      </c>
      <c r="K29" s="16">
        <f t="shared" si="0"/>
        <v>620</v>
      </c>
    </row>
    <row r="30" spans="1:11" x14ac:dyDescent="0.25">
      <c r="A30">
        <v>26</v>
      </c>
      <c r="B30" t="s">
        <v>125</v>
      </c>
      <c r="C30" t="s">
        <v>126</v>
      </c>
      <c r="D30" t="s">
        <v>127</v>
      </c>
      <c r="E30" t="s">
        <v>50</v>
      </c>
      <c r="F30" t="s">
        <v>74</v>
      </c>
      <c r="G30" s="11">
        <v>33454</v>
      </c>
      <c r="H30" s="15" t="s">
        <v>51</v>
      </c>
      <c r="I30">
        <v>32</v>
      </c>
      <c r="J30" s="16">
        <v>5.5</v>
      </c>
      <c r="K30" s="16">
        <f t="shared" si="0"/>
        <v>176</v>
      </c>
    </row>
    <row r="31" spans="1:11" x14ac:dyDescent="0.25">
      <c r="A31">
        <v>27</v>
      </c>
      <c r="B31" t="s">
        <v>128</v>
      </c>
      <c r="C31" t="s">
        <v>129</v>
      </c>
      <c r="D31" t="s">
        <v>130</v>
      </c>
      <c r="E31" t="s">
        <v>39</v>
      </c>
      <c r="F31" t="s">
        <v>40</v>
      </c>
      <c r="G31" s="11">
        <v>31359</v>
      </c>
      <c r="H31" s="15" t="s">
        <v>100</v>
      </c>
      <c r="I31">
        <v>40</v>
      </c>
      <c r="J31" s="16">
        <v>19.5</v>
      </c>
      <c r="K31" s="16">
        <f t="shared" si="0"/>
        <v>780</v>
      </c>
    </row>
    <row r="32" spans="1:11" x14ac:dyDescent="0.25">
      <c r="A32">
        <v>28</v>
      </c>
      <c r="B32" t="s">
        <v>91</v>
      </c>
      <c r="C32" t="s">
        <v>131</v>
      </c>
      <c r="D32" t="s">
        <v>132</v>
      </c>
      <c r="E32" t="s">
        <v>45</v>
      </c>
      <c r="F32" t="s">
        <v>60</v>
      </c>
      <c r="G32" s="11">
        <v>30577</v>
      </c>
      <c r="H32" s="15" t="s">
        <v>51</v>
      </c>
      <c r="I32">
        <v>40</v>
      </c>
      <c r="J32" s="16">
        <v>12.6</v>
      </c>
      <c r="K32" s="16">
        <f t="shared" si="0"/>
        <v>504</v>
      </c>
    </row>
    <row r="33" spans="1:11" x14ac:dyDescent="0.25">
      <c r="A33">
        <v>29</v>
      </c>
      <c r="B33" t="s">
        <v>133</v>
      </c>
      <c r="C33" t="s">
        <v>134</v>
      </c>
      <c r="D33" t="s">
        <v>135</v>
      </c>
      <c r="E33" t="s">
        <v>50</v>
      </c>
      <c r="F33" t="s">
        <v>64</v>
      </c>
      <c r="G33" s="11">
        <v>30911</v>
      </c>
      <c r="H33" s="15" t="s">
        <v>100</v>
      </c>
      <c r="I33">
        <v>32</v>
      </c>
      <c r="J33" s="16">
        <v>5.5</v>
      </c>
      <c r="K33" s="16">
        <f t="shared" si="0"/>
        <v>176</v>
      </c>
    </row>
    <row r="34" spans="1:11" x14ac:dyDescent="0.25">
      <c r="A34">
        <v>30</v>
      </c>
      <c r="B34" t="s">
        <v>136</v>
      </c>
      <c r="C34" t="s">
        <v>137</v>
      </c>
      <c r="D34" t="s">
        <v>138</v>
      </c>
      <c r="E34" t="s">
        <v>55</v>
      </c>
      <c r="F34" t="s">
        <v>40</v>
      </c>
      <c r="G34" s="11">
        <v>30917</v>
      </c>
      <c r="H34" s="15" t="s">
        <v>100</v>
      </c>
      <c r="I34">
        <v>40</v>
      </c>
      <c r="J34" s="16">
        <v>21.5</v>
      </c>
      <c r="K34" s="16">
        <f t="shared" si="0"/>
        <v>860</v>
      </c>
    </row>
    <row r="35" spans="1:11" x14ac:dyDescent="0.25">
      <c r="A35">
        <v>31</v>
      </c>
      <c r="B35" t="s">
        <v>139</v>
      </c>
      <c r="C35" t="s">
        <v>140</v>
      </c>
      <c r="D35" t="s">
        <v>141</v>
      </c>
      <c r="E35" t="s">
        <v>45</v>
      </c>
      <c r="F35" t="s">
        <v>74</v>
      </c>
      <c r="G35" s="11">
        <v>32855</v>
      </c>
      <c r="H35" s="15" t="s">
        <v>41</v>
      </c>
      <c r="I35">
        <v>25</v>
      </c>
      <c r="J35" s="16">
        <v>8.52</v>
      </c>
      <c r="K35" s="16">
        <f t="shared" si="0"/>
        <v>213</v>
      </c>
    </row>
    <row r="36" spans="1:11" x14ac:dyDescent="0.25">
      <c r="A36">
        <v>32</v>
      </c>
      <c r="B36" t="s">
        <v>94</v>
      </c>
      <c r="C36" t="s">
        <v>48</v>
      </c>
      <c r="D36" t="s">
        <v>142</v>
      </c>
      <c r="E36" t="s">
        <v>45</v>
      </c>
      <c r="F36" t="s">
        <v>60</v>
      </c>
      <c r="G36" s="11">
        <v>33274</v>
      </c>
      <c r="H36" s="15"/>
      <c r="I36">
        <v>35</v>
      </c>
      <c r="J36" s="16">
        <v>12.1</v>
      </c>
      <c r="K36" s="16">
        <f t="shared" si="0"/>
        <v>423.5</v>
      </c>
    </row>
    <row r="37" spans="1:11" x14ac:dyDescent="0.25">
      <c r="A37">
        <v>33</v>
      </c>
      <c r="B37" t="s">
        <v>143</v>
      </c>
      <c r="C37" t="s">
        <v>144</v>
      </c>
      <c r="D37" t="s">
        <v>145</v>
      </c>
      <c r="E37" t="s">
        <v>45</v>
      </c>
      <c r="F37" t="s">
        <v>40</v>
      </c>
      <c r="G37" s="11">
        <v>33097</v>
      </c>
      <c r="H37" s="15" t="s">
        <v>56</v>
      </c>
      <c r="I37">
        <v>35</v>
      </c>
      <c r="J37" s="16">
        <v>24</v>
      </c>
      <c r="K37" s="16">
        <f t="shared" si="0"/>
        <v>840</v>
      </c>
    </row>
    <row r="38" spans="1:11" x14ac:dyDescent="0.25">
      <c r="A38">
        <v>34</v>
      </c>
      <c r="B38" t="s">
        <v>146</v>
      </c>
      <c r="C38" t="s">
        <v>111</v>
      </c>
      <c r="D38" t="s">
        <v>147</v>
      </c>
      <c r="E38" t="s">
        <v>39</v>
      </c>
      <c r="F38" t="s">
        <v>64</v>
      </c>
      <c r="G38" s="11">
        <v>32452</v>
      </c>
      <c r="H38" s="15" t="s">
        <v>46</v>
      </c>
      <c r="I38">
        <v>40</v>
      </c>
      <c r="J38" s="16">
        <v>19.5</v>
      </c>
      <c r="K38" s="16">
        <f t="shared" si="0"/>
        <v>780</v>
      </c>
    </row>
    <row r="39" spans="1:11" x14ac:dyDescent="0.25">
      <c r="A39">
        <v>35</v>
      </c>
      <c r="B39" t="s">
        <v>148</v>
      </c>
      <c r="C39" t="s">
        <v>149</v>
      </c>
      <c r="D39" t="s">
        <v>150</v>
      </c>
      <c r="E39" t="s">
        <v>39</v>
      </c>
      <c r="F39" t="s">
        <v>40</v>
      </c>
      <c r="G39" s="11">
        <v>32106</v>
      </c>
      <c r="H39" s="15" t="s">
        <v>46</v>
      </c>
      <c r="I39">
        <v>35.5</v>
      </c>
      <c r="J39" s="16">
        <v>12.5</v>
      </c>
      <c r="K39" s="16">
        <f t="shared" si="0"/>
        <v>443.75</v>
      </c>
    </row>
    <row r="40" spans="1:11" x14ac:dyDescent="0.25">
      <c r="A40">
        <v>36</v>
      </c>
      <c r="B40" t="s">
        <v>151</v>
      </c>
      <c r="C40" t="s">
        <v>152</v>
      </c>
      <c r="D40" t="s">
        <v>153</v>
      </c>
      <c r="E40" t="s">
        <v>55</v>
      </c>
      <c r="F40" t="s">
        <v>40</v>
      </c>
      <c r="G40" s="11">
        <v>31563</v>
      </c>
      <c r="H40" s="15"/>
      <c r="I40">
        <v>40</v>
      </c>
      <c r="J40" s="16">
        <v>8.75</v>
      </c>
      <c r="K40" s="16">
        <f t="shared" si="0"/>
        <v>350</v>
      </c>
    </row>
    <row r="41" spans="1:11" x14ac:dyDescent="0.25">
      <c r="A41">
        <v>37</v>
      </c>
      <c r="B41" t="s">
        <v>148</v>
      </c>
      <c r="C41" t="s">
        <v>154</v>
      </c>
      <c r="D41" t="s">
        <v>155</v>
      </c>
      <c r="E41" t="s">
        <v>39</v>
      </c>
      <c r="F41" t="s">
        <v>60</v>
      </c>
      <c r="G41" s="11">
        <v>32029</v>
      </c>
      <c r="H41" s="15" t="s">
        <v>100</v>
      </c>
      <c r="I41">
        <v>29.5</v>
      </c>
      <c r="J41" s="16">
        <v>6.5</v>
      </c>
      <c r="K41" s="16">
        <f t="shared" si="0"/>
        <v>191.75</v>
      </c>
    </row>
    <row r="42" spans="1:11" x14ac:dyDescent="0.25">
      <c r="A42">
        <v>38</v>
      </c>
      <c r="B42" t="s">
        <v>156</v>
      </c>
      <c r="C42" t="s">
        <v>157</v>
      </c>
      <c r="D42" t="s">
        <v>158</v>
      </c>
      <c r="E42" t="s">
        <v>50</v>
      </c>
      <c r="F42" t="s">
        <v>74</v>
      </c>
      <c r="G42" s="11">
        <v>30484</v>
      </c>
      <c r="H42" s="15" t="s">
        <v>46</v>
      </c>
      <c r="I42">
        <v>38</v>
      </c>
      <c r="J42" s="16">
        <v>15.5</v>
      </c>
      <c r="K42" s="16">
        <f t="shared" si="0"/>
        <v>589</v>
      </c>
    </row>
    <row r="43" spans="1:11" x14ac:dyDescent="0.25">
      <c r="A43">
        <v>39</v>
      </c>
      <c r="B43" t="s">
        <v>159</v>
      </c>
      <c r="C43" t="s">
        <v>160</v>
      </c>
      <c r="D43" t="s">
        <v>161</v>
      </c>
      <c r="E43" t="s">
        <v>45</v>
      </c>
      <c r="F43" t="s">
        <v>60</v>
      </c>
      <c r="G43" s="11">
        <v>32735</v>
      </c>
      <c r="H43" s="15" t="s">
        <v>88</v>
      </c>
      <c r="I43">
        <v>40</v>
      </c>
      <c r="J43" s="16">
        <v>22</v>
      </c>
      <c r="K43" s="16">
        <f t="shared" si="0"/>
        <v>880</v>
      </c>
    </row>
    <row r="44" spans="1:11" x14ac:dyDescent="0.25">
      <c r="A44">
        <v>40</v>
      </c>
      <c r="B44" t="s">
        <v>162</v>
      </c>
      <c r="C44" t="s">
        <v>163</v>
      </c>
      <c r="D44" t="s">
        <v>164</v>
      </c>
      <c r="E44" t="s">
        <v>45</v>
      </c>
      <c r="F44" t="s">
        <v>60</v>
      </c>
      <c r="G44" s="11">
        <v>32085</v>
      </c>
      <c r="H44" s="15"/>
      <c r="I44">
        <v>38</v>
      </c>
      <c r="J44" s="16">
        <v>15.5</v>
      </c>
      <c r="K44" s="16">
        <f t="shared" si="0"/>
        <v>589</v>
      </c>
    </row>
    <row r="45" spans="1:11" x14ac:dyDescent="0.25">
      <c r="A45">
        <v>41</v>
      </c>
      <c r="B45" t="s">
        <v>165</v>
      </c>
      <c r="C45" t="s">
        <v>166</v>
      </c>
      <c r="D45" t="s">
        <v>167</v>
      </c>
      <c r="E45" t="s">
        <v>45</v>
      </c>
      <c r="F45" t="s">
        <v>74</v>
      </c>
      <c r="G45" s="11">
        <v>31551</v>
      </c>
      <c r="H45" s="15" t="s">
        <v>75</v>
      </c>
      <c r="I45">
        <v>40</v>
      </c>
      <c r="J45" s="16">
        <v>8.2200000000000006</v>
      </c>
      <c r="K45" s="16">
        <f t="shared" si="0"/>
        <v>328.8</v>
      </c>
    </row>
    <row r="46" spans="1:11" x14ac:dyDescent="0.25">
      <c r="A46">
        <v>42</v>
      </c>
      <c r="B46" t="s">
        <v>168</v>
      </c>
      <c r="C46" t="s">
        <v>169</v>
      </c>
      <c r="D46" t="s">
        <v>170</v>
      </c>
      <c r="E46" t="s">
        <v>39</v>
      </c>
      <c r="F46" t="s">
        <v>64</v>
      </c>
      <c r="G46" s="11">
        <v>29963</v>
      </c>
      <c r="H46" s="15"/>
      <c r="I46">
        <v>40</v>
      </c>
      <c r="J46" s="16">
        <v>19.5</v>
      </c>
      <c r="K46" s="16">
        <f t="shared" si="0"/>
        <v>780</v>
      </c>
    </row>
    <row r="47" spans="1:11" x14ac:dyDescent="0.25">
      <c r="A47">
        <v>43</v>
      </c>
      <c r="B47" t="s">
        <v>171</v>
      </c>
      <c r="C47" t="s">
        <v>172</v>
      </c>
      <c r="D47" t="s">
        <v>173</v>
      </c>
      <c r="E47" t="s">
        <v>45</v>
      </c>
      <c r="F47" t="s">
        <v>74</v>
      </c>
      <c r="G47" s="11">
        <v>31494</v>
      </c>
      <c r="H47" s="15" t="s">
        <v>88</v>
      </c>
      <c r="I47">
        <v>35</v>
      </c>
      <c r="J47" s="16">
        <v>24</v>
      </c>
      <c r="K47" s="16">
        <f t="shared" si="0"/>
        <v>840</v>
      </c>
    </row>
    <row r="48" spans="1:11" x14ac:dyDescent="0.25">
      <c r="A48">
        <v>44</v>
      </c>
      <c r="B48" t="s">
        <v>174</v>
      </c>
      <c r="C48" t="s">
        <v>175</v>
      </c>
      <c r="D48" t="s">
        <v>176</v>
      </c>
      <c r="E48" t="s">
        <v>55</v>
      </c>
      <c r="F48" t="s">
        <v>74</v>
      </c>
      <c r="G48" s="11">
        <v>31751</v>
      </c>
      <c r="H48" s="15" t="s">
        <v>75</v>
      </c>
      <c r="I48">
        <v>15.5</v>
      </c>
      <c r="J48" s="16">
        <v>6.5</v>
      </c>
      <c r="K48" s="16">
        <f t="shared" si="0"/>
        <v>100.75</v>
      </c>
    </row>
    <row r="49" spans="1:11" x14ac:dyDescent="0.25">
      <c r="A49">
        <v>45</v>
      </c>
      <c r="B49" t="s">
        <v>177</v>
      </c>
      <c r="C49" t="s">
        <v>178</v>
      </c>
      <c r="D49" t="s">
        <v>179</v>
      </c>
      <c r="E49" t="s">
        <v>45</v>
      </c>
      <c r="F49" t="s">
        <v>64</v>
      </c>
      <c r="G49" s="11">
        <v>30963</v>
      </c>
      <c r="H49" s="15" t="s">
        <v>100</v>
      </c>
      <c r="I49">
        <v>40</v>
      </c>
      <c r="J49" s="16">
        <v>22</v>
      </c>
      <c r="K49" s="16">
        <f t="shared" si="0"/>
        <v>880</v>
      </c>
    </row>
    <row r="50" spans="1:11" x14ac:dyDescent="0.25">
      <c r="A50">
        <v>46</v>
      </c>
      <c r="B50" t="s">
        <v>180</v>
      </c>
      <c r="C50" t="s">
        <v>181</v>
      </c>
      <c r="D50" t="s">
        <v>182</v>
      </c>
      <c r="E50" t="s">
        <v>45</v>
      </c>
      <c r="F50" t="s">
        <v>60</v>
      </c>
      <c r="G50" s="11">
        <v>32507</v>
      </c>
      <c r="H50" s="15" t="s">
        <v>51</v>
      </c>
      <c r="I50">
        <v>32</v>
      </c>
      <c r="J50" s="16">
        <v>5.5</v>
      </c>
      <c r="K50" s="16">
        <f t="shared" si="0"/>
        <v>176</v>
      </c>
    </row>
    <row r="51" spans="1:11" x14ac:dyDescent="0.25">
      <c r="A51">
        <v>47</v>
      </c>
      <c r="B51" t="s">
        <v>183</v>
      </c>
      <c r="C51" t="s">
        <v>184</v>
      </c>
      <c r="D51" t="s">
        <v>185</v>
      </c>
      <c r="E51" t="s">
        <v>50</v>
      </c>
      <c r="F51" t="s">
        <v>60</v>
      </c>
      <c r="G51" s="11">
        <v>31508</v>
      </c>
      <c r="H51" s="15" t="s">
        <v>56</v>
      </c>
      <c r="I51">
        <v>25</v>
      </c>
      <c r="J51" s="16">
        <v>8.52</v>
      </c>
      <c r="K51" s="16">
        <f t="shared" si="0"/>
        <v>213</v>
      </c>
    </row>
    <row r="52" spans="1:11" x14ac:dyDescent="0.25">
      <c r="A52">
        <v>48</v>
      </c>
      <c r="B52" t="s">
        <v>186</v>
      </c>
      <c r="C52" t="s">
        <v>187</v>
      </c>
      <c r="D52" t="s">
        <v>188</v>
      </c>
      <c r="E52" t="s">
        <v>50</v>
      </c>
      <c r="F52" t="s">
        <v>74</v>
      </c>
      <c r="G52" s="11">
        <v>31923</v>
      </c>
      <c r="H52" s="15" t="s">
        <v>41</v>
      </c>
      <c r="I52">
        <v>38</v>
      </c>
      <c r="J52" s="16">
        <v>15.5</v>
      </c>
      <c r="K52" s="16">
        <f t="shared" si="0"/>
        <v>589</v>
      </c>
    </row>
    <row r="53" spans="1:11" x14ac:dyDescent="0.25">
      <c r="A53">
        <v>49</v>
      </c>
      <c r="B53" t="s">
        <v>97</v>
      </c>
      <c r="C53" t="s">
        <v>189</v>
      </c>
      <c r="D53" t="s">
        <v>190</v>
      </c>
      <c r="E53" t="s">
        <v>39</v>
      </c>
      <c r="F53" t="s">
        <v>40</v>
      </c>
      <c r="G53" s="11">
        <v>32114</v>
      </c>
      <c r="H53" s="15" t="s">
        <v>51</v>
      </c>
      <c r="I53">
        <v>35.5</v>
      </c>
      <c r="J53" s="16">
        <v>12.5</v>
      </c>
      <c r="K53" s="16">
        <f t="shared" si="0"/>
        <v>443.75</v>
      </c>
    </row>
    <row r="54" spans="1:11" x14ac:dyDescent="0.25">
      <c r="A54">
        <v>50</v>
      </c>
      <c r="B54" t="s">
        <v>191</v>
      </c>
      <c r="C54" t="s">
        <v>192</v>
      </c>
      <c r="D54" t="s">
        <v>193</v>
      </c>
      <c r="E54" t="s">
        <v>55</v>
      </c>
      <c r="F54" t="s">
        <v>64</v>
      </c>
      <c r="G54" s="11">
        <v>31690</v>
      </c>
      <c r="H54" s="15" t="s">
        <v>41</v>
      </c>
      <c r="I54">
        <v>40</v>
      </c>
      <c r="J54" s="16">
        <v>21.5</v>
      </c>
      <c r="K54" s="16">
        <f t="shared" si="0"/>
        <v>860</v>
      </c>
    </row>
    <row r="55" spans="1:11" x14ac:dyDescent="0.25">
      <c r="A55">
        <v>51</v>
      </c>
      <c r="B55" t="s">
        <v>107</v>
      </c>
      <c r="C55" t="s">
        <v>194</v>
      </c>
      <c r="D55" t="s">
        <v>195</v>
      </c>
      <c r="E55" t="s">
        <v>45</v>
      </c>
      <c r="F55" t="s">
        <v>74</v>
      </c>
      <c r="G55" s="11">
        <v>30784</v>
      </c>
      <c r="H55" s="15"/>
      <c r="I55">
        <v>38</v>
      </c>
      <c r="J55" s="16">
        <v>15.5</v>
      </c>
      <c r="K55" s="16">
        <f t="shared" si="0"/>
        <v>589</v>
      </c>
    </row>
    <row r="56" spans="1:11" x14ac:dyDescent="0.25">
      <c r="A56">
        <v>52</v>
      </c>
      <c r="B56" t="s">
        <v>6</v>
      </c>
      <c r="C56" t="s">
        <v>196</v>
      </c>
      <c r="D56" t="s">
        <v>197</v>
      </c>
      <c r="E56" t="s">
        <v>39</v>
      </c>
      <c r="F56" t="s">
        <v>60</v>
      </c>
      <c r="G56" s="11">
        <v>32078</v>
      </c>
      <c r="H56" s="15" t="s">
        <v>56</v>
      </c>
      <c r="I56">
        <v>40</v>
      </c>
      <c r="J56" s="16">
        <v>21.5</v>
      </c>
      <c r="K56" s="16">
        <f t="shared" si="0"/>
        <v>860</v>
      </c>
    </row>
    <row r="57" spans="1:11" x14ac:dyDescent="0.25">
      <c r="A57">
        <v>53</v>
      </c>
      <c r="B57" t="s">
        <v>198</v>
      </c>
      <c r="C57" t="s">
        <v>199</v>
      </c>
      <c r="D57" t="s">
        <v>200</v>
      </c>
      <c r="E57" t="s">
        <v>45</v>
      </c>
      <c r="F57" t="s">
        <v>74</v>
      </c>
      <c r="G57" s="11">
        <v>31427</v>
      </c>
      <c r="H57" s="15" t="s">
        <v>56</v>
      </c>
      <c r="I57">
        <v>35</v>
      </c>
      <c r="J57" s="16">
        <v>24</v>
      </c>
      <c r="K57" s="16">
        <f t="shared" si="0"/>
        <v>840</v>
      </c>
    </row>
    <row r="58" spans="1:11" x14ac:dyDescent="0.25">
      <c r="A58">
        <v>54</v>
      </c>
      <c r="B58" t="s">
        <v>201</v>
      </c>
      <c r="C58" t="s">
        <v>202</v>
      </c>
      <c r="D58" t="s">
        <v>203</v>
      </c>
      <c r="E58" t="s">
        <v>45</v>
      </c>
      <c r="F58" t="s">
        <v>60</v>
      </c>
      <c r="G58" s="11">
        <v>31695</v>
      </c>
      <c r="H58" s="15"/>
      <c r="I58">
        <v>40</v>
      </c>
      <c r="J58" s="16">
        <v>21.5</v>
      </c>
      <c r="K58" s="16">
        <f t="shared" si="0"/>
        <v>860</v>
      </c>
    </row>
    <row r="59" spans="1:11" x14ac:dyDescent="0.25">
      <c r="A59">
        <v>55</v>
      </c>
      <c r="B59" t="s">
        <v>204</v>
      </c>
      <c r="C59" t="s">
        <v>205</v>
      </c>
      <c r="D59" t="s">
        <v>206</v>
      </c>
      <c r="E59" t="s">
        <v>50</v>
      </c>
      <c r="F59" t="s">
        <v>40</v>
      </c>
      <c r="G59" s="11">
        <v>32301</v>
      </c>
      <c r="H59" s="15"/>
      <c r="I59">
        <v>25</v>
      </c>
      <c r="J59" s="16">
        <v>8.52</v>
      </c>
      <c r="K59" s="16">
        <f t="shared" si="0"/>
        <v>213</v>
      </c>
    </row>
    <row r="60" spans="1:11" x14ac:dyDescent="0.25">
      <c r="A60">
        <v>56</v>
      </c>
      <c r="B60" t="s">
        <v>207</v>
      </c>
      <c r="C60" t="s">
        <v>208</v>
      </c>
      <c r="D60" t="s">
        <v>209</v>
      </c>
      <c r="E60" t="s">
        <v>55</v>
      </c>
      <c r="F60" t="s">
        <v>40</v>
      </c>
      <c r="G60" s="11">
        <v>33261</v>
      </c>
      <c r="H60" s="15" t="s">
        <v>51</v>
      </c>
      <c r="I60">
        <v>40</v>
      </c>
      <c r="J60" s="16">
        <v>21.5</v>
      </c>
      <c r="K60" s="16">
        <f t="shared" si="0"/>
        <v>860</v>
      </c>
    </row>
    <row r="61" spans="1:11" x14ac:dyDescent="0.25">
      <c r="A61">
        <v>57</v>
      </c>
      <c r="B61" t="s">
        <v>168</v>
      </c>
      <c r="C61" t="s">
        <v>210</v>
      </c>
      <c r="D61" t="s">
        <v>211</v>
      </c>
      <c r="E61" t="s">
        <v>45</v>
      </c>
      <c r="F61" t="s">
        <v>40</v>
      </c>
      <c r="G61" s="11">
        <v>29812</v>
      </c>
      <c r="H61" s="15" t="s">
        <v>41</v>
      </c>
      <c r="I61">
        <v>38</v>
      </c>
      <c r="J61" s="16">
        <v>15.5</v>
      </c>
      <c r="K61" s="16">
        <f t="shared" si="0"/>
        <v>589</v>
      </c>
    </row>
    <row r="62" spans="1:11" x14ac:dyDescent="0.25">
      <c r="A62">
        <v>58</v>
      </c>
      <c r="B62" t="s">
        <v>212</v>
      </c>
      <c r="C62" t="s">
        <v>213</v>
      </c>
      <c r="D62" t="s">
        <v>214</v>
      </c>
      <c r="E62" t="s">
        <v>45</v>
      </c>
      <c r="F62" t="s">
        <v>64</v>
      </c>
      <c r="G62" s="11">
        <v>32835</v>
      </c>
      <c r="H62" s="15" t="s">
        <v>75</v>
      </c>
      <c r="I62">
        <v>40</v>
      </c>
      <c r="J62" s="16">
        <v>12.6</v>
      </c>
      <c r="K62" s="16">
        <f t="shared" si="0"/>
        <v>504</v>
      </c>
    </row>
    <row r="63" spans="1:11" x14ac:dyDescent="0.25">
      <c r="A63">
        <v>59</v>
      </c>
      <c r="B63" t="s">
        <v>215</v>
      </c>
      <c r="C63" t="s">
        <v>48</v>
      </c>
      <c r="D63" t="s">
        <v>216</v>
      </c>
      <c r="E63" t="s">
        <v>39</v>
      </c>
      <c r="F63" t="s">
        <v>40</v>
      </c>
      <c r="G63" s="11">
        <v>31789</v>
      </c>
      <c r="H63" s="15" t="s">
        <v>88</v>
      </c>
      <c r="I63">
        <v>42</v>
      </c>
      <c r="J63" s="16">
        <v>16.75</v>
      </c>
      <c r="K63" s="16">
        <f t="shared" si="0"/>
        <v>703.5</v>
      </c>
    </row>
    <row r="64" spans="1:11" x14ac:dyDescent="0.25">
      <c r="A64">
        <v>60</v>
      </c>
      <c r="B64" t="s">
        <v>217</v>
      </c>
      <c r="C64" t="s">
        <v>218</v>
      </c>
      <c r="D64" t="s">
        <v>219</v>
      </c>
      <c r="E64" t="s">
        <v>55</v>
      </c>
      <c r="F64" t="s">
        <v>60</v>
      </c>
      <c r="G64" s="11">
        <v>31580</v>
      </c>
      <c r="H64" s="15" t="s">
        <v>75</v>
      </c>
      <c r="I64">
        <v>40</v>
      </c>
      <c r="J64" s="16">
        <v>8.75</v>
      </c>
      <c r="K64" s="16">
        <f t="shared" si="0"/>
        <v>350</v>
      </c>
    </row>
    <row r="65" spans="1:11" x14ac:dyDescent="0.25">
      <c r="A65">
        <v>61</v>
      </c>
      <c r="B65" t="s">
        <v>220</v>
      </c>
      <c r="C65" t="s">
        <v>221</v>
      </c>
      <c r="D65" t="s">
        <v>222</v>
      </c>
      <c r="E65" t="s">
        <v>45</v>
      </c>
      <c r="F65" t="s">
        <v>74</v>
      </c>
      <c r="G65" s="11">
        <v>31926</v>
      </c>
      <c r="H65" s="15" t="s">
        <v>56</v>
      </c>
      <c r="I65">
        <v>25</v>
      </c>
      <c r="J65" s="16">
        <v>8.52</v>
      </c>
      <c r="K65" s="16">
        <f t="shared" si="0"/>
        <v>213</v>
      </c>
    </row>
    <row r="66" spans="1:11" x14ac:dyDescent="0.25">
      <c r="A66">
        <v>62</v>
      </c>
      <c r="B66" t="s">
        <v>171</v>
      </c>
      <c r="C66" t="s">
        <v>223</v>
      </c>
      <c r="D66" t="s">
        <v>224</v>
      </c>
      <c r="E66" t="s">
        <v>55</v>
      </c>
      <c r="F66" t="s">
        <v>40</v>
      </c>
      <c r="G66" s="11">
        <v>32625</v>
      </c>
      <c r="H66" s="15"/>
      <c r="I66">
        <v>15.5</v>
      </c>
      <c r="J66" s="16">
        <v>6.5</v>
      </c>
      <c r="K66" s="16">
        <f t="shared" si="0"/>
        <v>100.75</v>
      </c>
    </row>
    <row r="67" spans="1:11" x14ac:dyDescent="0.25">
      <c r="A67">
        <v>63</v>
      </c>
      <c r="B67" t="s">
        <v>225</v>
      </c>
      <c r="C67" t="s">
        <v>226</v>
      </c>
      <c r="D67" t="s">
        <v>227</v>
      </c>
      <c r="E67" t="s">
        <v>39</v>
      </c>
      <c r="F67" t="s">
        <v>74</v>
      </c>
      <c r="G67" s="11">
        <v>30139</v>
      </c>
      <c r="H67" s="15" t="s">
        <v>75</v>
      </c>
      <c r="I67">
        <v>40</v>
      </c>
      <c r="J67" s="16">
        <v>15.5</v>
      </c>
      <c r="K67" s="16">
        <f t="shared" si="0"/>
        <v>620</v>
      </c>
    </row>
    <row r="68" spans="1:11" x14ac:dyDescent="0.25">
      <c r="A68">
        <v>64</v>
      </c>
      <c r="B68" t="s">
        <v>228</v>
      </c>
      <c r="C68" t="s">
        <v>229</v>
      </c>
      <c r="D68" t="s">
        <v>230</v>
      </c>
      <c r="E68" t="s">
        <v>55</v>
      </c>
      <c r="F68" t="s">
        <v>60</v>
      </c>
      <c r="G68" s="11">
        <v>32470</v>
      </c>
      <c r="H68" s="15" t="s">
        <v>41</v>
      </c>
      <c r="I68">
        <v>35</v>
      </c>
      <c r="J68" s="16">
        <v>12.1</v>
      </c>
      <c r="K68" s="16">
        <f t="shared" si="0"/>
        <v>423.5</v>
      </c>
    </row>
    <row r="69" spans="1:11" x14ac:dyDescent="0.25">
      <c r="A69">
        <v>65</v>
      </c>
      <c r="B69" t="s">
        <v>231</v>
      </c>
      <c r="C69" t="s">
        <v>232</v>
      </c>
      <c r="D69" t="s">
        <v>233</v>
      </c>
      <c r="E69" t="s">
        <v>55</v>
      </c>
      <c r="F69" t="s">
        <v>74</v>
      </c>
      <c r="G69" s="11">
        <v>31444</v>
      </c>
      <c r="H69" s="15" t="s">
        <v>75</v>
      </c>
      <c r="I69">
        <v>35</v>
      </c>
      <c r="J69" s="16">
        <v>24</v>
      </c>
      <c r="K69" s="16">
        <f t="shared" si="0"/>
        <v>840</v>
      </c>
    </row>
    <row r="70" spans="1:11" x14ac:dyDescent="0.25">
      <c r="A70">
        <v>66</v>
      </c>
      <c r="B70" t="s">
        <v>568</v>
      </c>
      <c r="C70" t="s">
        <v>234</v>
      </c>
      <c r="D70" t="s">
        <v>235</v>
      </c>
      <c r="E70" t="s">
        <v>50</v>
      </c>
      <c r="F70" t="s">
        <v>40</v>
      </c>
      <c r="G70" s="11">
        <v>30768</v>
      </c>
      <c r="H70" s="15" t="s">
        <v>46</v>
      </c>
      <c r="I70">
        <v>35.5</v>
      </c>
      <c r="J70" s="16">
        <v>13.3</v>
      </c>
      <c r="K70" s="16">
        <f t="shared" ref="K70:K98" si="1">I70*J70</f>
        <v>472.15000000000003</v>
      </c>
    </row>
    <row r="71" spans="1:11" x14ac:dyDescent="0.25">
      <c r="A71">
        <v>67</v>
      </c>
      <c r="B71" t="s">
        <v>236</v>
      </c>
      <c r="C71" t="s">
        <v>237</v>
      </c>
      <c r="D71" t="s">
        <v>238</v>
      </c>
      <c r="E71" t="s">
        <v>39</v>
      </c>
      <c r="F71" t="s">
        <v>74</v>
      </c>
      <c r="G71" s="11">
        <v>32118</v>
      </c>
      <c r="H71" s="15"/>
      <c r="I71">
        <v>29.5</v>
      </c>
      <c r="J71" s="16">
        <v>6.5</v>
      </c>
      <c r="K71" s="16">
        <f t="shared" si="1"/>
        <v>191.75</v>
      </c>
    </row>
    <row r="72" spans="1:11" x14ac:dyDescent="0.25">
      <c r="A72">
        <v>68</v>
      </c>
      <c r="B72" t="s">
        <v>239</v>
      </c>
      <c r="C72" t="s">
        <v>48</v>
      </c>
      <c r="D72" t="s">
        <v>240</v>
      </c>
      <c r="E72" t="s">
        <v>45</v>
      </c>
      <c r="F72" t="s">
        <v>40</v>
      </c>
      <c r="G72" s="11">
        <v>32795</v>
      </c>
      <c r="H72" s="15" t="s">
        <v>75</v>
      </c>
      <c r="I72">
        <v>40</v>
      </c>
      <c r="J72" s="16">
        <v>15.5</v>
      </c>
      <c r="K72" s="16">
        <f t="shared" si="1"/>
        <v>620</v>
      </c>
    </row>
    <row r="73" spans="1:11" x14ac:dyDescent="0.25">
      <c r="A73">
        <v>69</v>
      </c>
      <c r="B73" t="s">
        <v>241</v>
      </c>
      <c r="C73" t="s">
        <v>242</v>
      </c>
      <c r="D73" t="s">
        <v>243</v>
      </c>
      <c r="E73" t="s">
        <v>50</v>
      </c>
      <c r="F73" t="s">
        <v>60</v>
      </c>
      <c r="G73" s="11">
        <v>33311</v>
      </c>
      <c r="H73" s="15" t="s">
        <v>75</v>
      </c>
      <c r="I73">
        <v>35</v>
      </c>
      <c r="J73" s="16">
        <v>12.1</v>
      </c>
      <c r="K73" s="16">
        <f t="shared" si="1"/>
        <v>423.5</v>
      </c>
    </row>
    <row r="74" spans="1:11" x14ac:dyDescent="0.25">
      <c r="A74">
        <v>70</v>
      </c>
      <c r="B74" t="s">
        <v>123</v>
      </c>
      <c r="C74" t="s">
        <v>111</v>
      </c>
      <c r="D74" t="s">
        <v>244</v>
      </c>
      <c r="E74" t="s">
        <v>39</v>
      </c>
      <c r="F74" t="s">
        <v>64</v>
      </c>
      <c r="G74" s="11">
        <v>32839</v>
      </c>
      <c r="H74" s="15" t="s">
        <v>56</v>
      </c>
      <c r="I74">
        <v>42</v>
      </c>
      <c r="J74" s="16">
        <v>24</v>
      </c>
      <c r="K74" s="16">
        <f t="shared" si="1"/>
        <v>1008</v>
      </c>
    </row>
    <row r="75" spans="1:11" x14ac:dyDescent="0.25">
      <c r="A75">
        <v>71</v>
      </c>
      <c r="B75" t="s">
        <v>245</v>
      </c>
      <c r="C75" t="s">
        <v>246</v>
      </c>
      <c r="D75" t="s">
        <v>247</v>
      </c>
      <c r="E75" t="s">
        <v>39</v>
      </c>
      <c r="F75" t="s">
        <v>60</v>
      </c>
      <c r="G75" s="11">
        <v>33392</v>
      </c>
      <c r="H75" s="15" t="s">
        <v>56</v>
      </c>
      <c r="I75">
        <v>29.5</v>
      </c>
      <c r="J75" s="16">
        <v>13.3</v>
      </c>
      <c r="K75" s="16">
        <f t="shared" si="1"/>
        <v>392.35</v>
      </c>
    </row>
    <row r="76" spans="1:11" x14ac:dyDescent="0.25">
      <c r="A76">
        <v>72</v>
      </c>
      <c r="B76" t="s">
        <v>248</v>
      </c>
      <c r="C76" t="s">
        <v>249</v>
      </c>
      <c r="D76" t="s">
        <v>250</v>
      </c>
      <c r="E76" t="s">
        <v>39</v>
      </c>
      <c r="F76" t="s">
        <v>74</v>
      </c>
      <c r="G76" s="11">
        <v>31689</v>
      </c>
      <c r="H76" s="15" t="s">
        <v>75</v>
      </c>
      <c r="I76">
        <v>40</v>
      </c>
      <c r="J76" s="16">
        <v>6.5</v>
      </c>
      <c r="K76" s="16">
        <f t="shared" si="1"/>
        <v>260</v>
      </c>
    </row>
    <row r="77" spans="1:11" x14ac:dyDescent="0.25">
      <c r="A77">
        <v>73</v>
      </c>
      <c r="B77" t="s">
        <v>251</v>
      </c>
      <c r="C77" t="s">
        <v>252</v>
      </c>
      <c r="D77" t="s">
        <v>253</v>
      </c>
      <c r="E77" t="s">
        <v>45</v>
      </c>
      <c r="F77" t="s">
        <v>40</v>
      </c>
      <c r="G77" s="11">
        <v>30726</v>
      </c>
      <c r="H77" s="15" t="s">
        <v>75</v>
      </c>
      <c r="I77">
        <v>40</v>
      </c>
      <c r="J77" s="16">
        <v>7.22</v>
      </c>
      <c r="K77" s="16">
        <f t="shared" si="1"/>
        <v>288.8</v>
      </c>
    </row>
    <row r="78" spans="1:11" x14ac:dyDescent="0.25">
      <c r="A78">
        <v>74</v>
      </c>
      <c r="B78" t="s">
        <v>254</v>
      </c>
      <c r="C78" t="s">
        <v>53</v>
      </c>
      <c r="D78" t="s">
        <v>255</v>
      </c>
      <c r="E78" t="s">
        <v>55</v>
      </c>
      <c r="F78" t="s">
        <v>74</v>
      </c>
      <c r="G78" s="11">
        <v>29999</v>
      </c>
      <c r="H78" s="15" t="s">
        <v>41</v>
      </c>
      <c r="I78">
        <v>40</v>
      </c>
      <c r="J78" s="16">
        <v>12.1</v>
      </c>
      <c r="K78" s="16">
        <f t="shared" si="1"/>
        <v>484</v>
      </c>
    </row>
    <row r="79" spans="1:11" x14ac:dyDescent="0.25">
      <c r="A79">
        <v>75</v>
      </c>
      <c r="B79" t="s">
        <v>256</v>
      </c>
      <c r="C79" t="s">
        <v>257</v>
      </c>
      <c r="D79" t="s">
        <v>258</v>
      </c>
      <c r="E79" t="s">
        <v>39</v>
      </c>
      <c r="F79" t="s">
        <v>60</v>
      </c>
      <c r="G79" s="11">
        <v>30911</v>
      </c>
      <c r="H79" s="15" t="s">
        <v>46</v>
      </c>
      <c r="I79">
        <v>29.5</v>
      </c>
      <c r="J79" s="16">
        <v>16.75</v>
      </c>
      <c r="K79" s="16">
        <f t="shared" si="1"/>
        <v>494.125</v>
      </c>
    </row>
    <row r="80" spans="1:11" x14ac:dyDescent="0.25">
      <c r="A80">
        <v>76</v>
      </c>
      <c r="B80" t="s">
        <v>259</v>
      </c>
      <c r="C80" t="s">
        <v>260</v>
      </c>
      <c r="D80" t="s">
        <v>261</v>
      </c>
      <c r="E80" t="s">
        <v>39</v>
      </c>
      <c r="F80" t="s">
        <v>40</v>
      </c>
      <c r="G80" s="11">
        <v>32808</v>
      </c>
      <c r="H80" s="15" t="s">
        <v>41</v>
      </c>
      <c r="I80">
        <v>40</v>
      </c>
      <c r="J80" s="16">
        <v>6.5</v>
      </c>
      <c r="K80" s="16">
        <f t="shared" si="1"/>
        <v>260</v>
      </c>
    </row>
    <row r="81" spans="1:11" x14ac:dyDescent="0.25">
      <c r="A81">
        <v>77</v>
      </c>
      <c r="B81" t="s">
        <v>262</v>
      </c>
      <c r="C81" t="s">
        <v>263</v>
      </c>
      <c r="D81" t="s">
        <v>264</v>
      </c>
      <c r="E81" t="s">
        <v>55</v>
      </c>
      <c r="F81" t="s">
        <v>40</v>
      </c>
      <c r="G81" s="11">
        <v>31759</v>
      </c>
      <c r="H81" s="15" t="s">
        <v>41</v>
      </c>
      <c r="I81">
        <v>40</v>
      </c>
      <c r="J81" s="16">
        <v>19.5</v>
      </c>
      <c r="K81" s="16">
        <f t="shared" si="1"/>
        <v>780</v>
      </c>
    </row>
    <row r="82" spans="1:11" x14ac:dyDescent="0.25">
      <c r="A82">
        <v>78</v>
      </c>
      <c r="B82" t="s">
        <v>65</v>
      </c>
      <c r="C82" t="s">
        <v>265</v>
      </c>
      <c r="D82" t="s">
        <v>266</v>
      </c>
      <c r="E82" t="s">
        <v>50</v>
      </c>
      <c r="F82" t="s">
        <v>64</v>
      </c>
      <c r="G82" s="11">
        <v>33301</v>
      </c>
      <c r="H82" s="15" t="s">
        <v>100</v>
      </c>
      <c r="I82">
        <v>40</v>
      </c>
      <c r="J82" s="16">
        <v>22</v>
      </c>
      <c r="K82" s="16">
        <f t="shared" si="1"/>
        <v>880</v>
      </c>
    </row>
    <row r="83" spans="1:11" x14ac:dyDescent="0.25">
      <c r="A83">
        <v>79</v>
      </c>
      <c r="B83" t="s">
        <v>267</v>
      </c>
      <c r="C83" t="s">
        <v>268</v>
      </c>
      <c r="D83" t="s">
        <v>269</v>
      </c>
      <c r="E83" t="s">
        <v>55</v>
      </c>
      <c r="F83" t="s">
        <v>64</v>
      </c>
      <c r="G83" s="11">
        <v>31251</v>
      </c>
      <c r="H83" s="15"/>
      <c r="I83">
        <v>40</v>
      </c>
      <c r="J83" s="16">
        <v>15</v>
      </c>
      <c r="K83" s="16">
        <f t="shared" si="1"/>
        <v>600</v>
      </c>
    </row>
    <row r="84" spans="1:11" x14ac:dyDescent="0.25">
      <c r="A84">
        <v>80</v>
      </c>
      <c r="B84" t="s">
        <v>270</v>
      </c>
      <c r="C84" t="s">
        <v>271</v>
      </c>
      <c r="D84" t="s">
        <v>272</v>
      </c>
      <c r="E84" t="s">
        <v>39</v>
      </c>
      <c r="F84" t="s">
        <v>40</v>
      </c>
      <c r="G84" s="11">
        <v>34668</v>
      </c>
      <c r="H84" s="15" t="s">
        <v>51</v>
      </c>
      <c r="I84">
        <v>40</v>
      </c>
      <c r="J84" s="16">
        <v>6.5</v>
      </c>
      <c r="K84" s="16">
        <f t="shared" si="1"/>
        <v>260</v>
      </c>
    </row>
    <row r="85" spans="1:11" x14ac:dyDescent="0.25">
      <c r="A85">
        <v>81</v>
      </c>
      <c r="B85" t="s">
        <v>273</v>
      </c>
      <c r="C85" t="s">
        <v>274</v>
      </c>
      <c r="D85" t="s">
        <v>275</v>
      </c>
      <c r="E85" t="s">
        <v>55</v>
      </c>
      <c r="F85" t="s">
        <v>64</v>
      </c>
      <c r="G85" s="11">
        <v>30988</v>
      </c>
      <c r="H85" s="15" t="s">
        <v>88</v>
      </c>
      <c r="I85">
        <v>40</v>
      </c>
      <c r="J85" s="16">
        <v>15.5</v>
      </c>
      <c r="K85" s="16">
        <f t="shared" si="1"/>
        <v>620</v>
      </c>
    </row>
    <row r="86" spans="1:11" x14ac:dyDescent="0.25">
      <c r="A86">
        <v>82</v>
      </c>
      <c r="B86" t="s">
        <v>276</v>
      </c>
      <c r="C86" t="s">
        <v>277</v>
      </c>
      <c r="D86" t="s">
        <v>278</v>
      </c>
      <c r="E86" t="s">
        <v>39</v>
      </c>
      <c r="F86" t="s">
        <v>60</v>
      </c>
      <c r="G86" s="11">
        <v>32531</v>
      </c>
      <c r="H86" s="15"/>
      <c r="I86">
        <v>29.5</v>
      </c>
      <c r="J86" s="16">
        <v>15</v>
      </c>
      <c r="K86" s="16">
        <f t="shared" si="1"/>
        <v>442.5</v>
      </c>
    </row>
    <row r="87" spans="1:11" x14ac:dyDescent="0.25">
      <c r="A87">
        <v>83</v>
      </c>
      <c r="B87" t="s">
        <v>279</v>
      </c>
      <c r="C87" t="s">
        <v>280</v>
      </c>
      <c r="D87" t="s">
        <v>281</v>
      </c>
      <c r="E87" t="s">
        <v>55</v>
      </c>
      <c r="F87" t="s">
        <v>40</v>
      </c>
      <c r="G87" s="11">
        <v>29648</v>
      </c>
      <c r="H87" s="15" t="s">
        <v>88</v>
      </c>
      <c r="I87">
        <v>15.5</v>
      </c>
      <c r="J87" s="16">
        <v>12.6</v>
      </c>
      <c r="K87" s="16">
        <f t="shared" si="1"/>
        <v>195.29999999999998</v>
      </c>
    </row>
    <row r="88" spans="1:11" x14ac:dyDescent="0.25">
      <c r="A88">
        <v>84</v>
      </c>
      <c r="B88" t="s">
        <v>567</v>
      </c>
      <c r="C88" t="s">
        <v>283</v>
      </c>
      <c r="D88" t="s">
        <v>284</v>
      </c>
      <c r="E88" t="s">
        <v>45</v>
      </c>
      <c r="F88" t="s">
        <v>74</v>
      </c>
      <c r="G88" s="11">
        <v>31753</v>
      </c>
      <c r="H88" s="15" t="s">
        <v>41</v>
      </c>
      <c r="I88">
        <v>32</v>
      </c>
      <c r="J88" s="16">
        <v>8.75</v>
      </c>
      <c r="K88" s="16">
        <f t="shared" si="1"/>
        <v>280</v>
      </c>
    </row>
    <row r="89" spans="1:11" x14ac:dyDescent="0.25">
      <c r="A89">
        <v>85</v>
      </c>
      <c r="B89" t="s">
        <v>285</v>
      </c>
      <c r="C89" t="s">
        <v>286</v>
      </c>
      <c r="D89" t="s">
        <v>287</v>
      </c>
      <c r="E89" t="s">
        <v>39</v>
      </c>
      <c r="F89" t="s">
        <v>74</v>
      </c>
      <c r="G89" s="11">
        <v>32996</v>
      </c>
      <c r="H89" s="15"/>
      <c r="I89">
        <v>42</v>
      </c>
      <c r="J89" s="16">
        <v>15.5</v>
      </c>
      <c r="K89" s="16">
        <f t="shared" si="1"/>
        <v>651</v>
      </c>
    </row>
    <row r="90" spans="1:11" x14ac:dyDescent="0.25">
      <c r="A90">
        <v>86</v>
      </c>
      <c r="B90" t="s">
        <v>288</v>
      </c>
      <c r="C90" t="s">
        <v>111</v>
      </c>
      <c r="D90" t="s">
        <v>289</v>
      </c>
      <c r="E90" t="s">
        <v>50</v>
      </c>
      <c r="F90" t="s">
        <v>64</v>
      </c>
      <c r="G90" s="11">
        <v>31690</v>
      </c>
      <c r="H90" s="15" t="s">
        <v>88</v>
      </c>
      <c r="I90">
        <v>40</v>
      </c>
      <c r="J90" s="16">
        <v>15</v>
      </c>
      <c r="K90" s="16">
        <f t="shared" si="1"/>
        <v>600</v>
      </c>
    </row>
    <row r="91" spans="1:11" x14ac:dyDescent="0.25">
      <c r="A91">
        <v>87</v>
      </c>
      <c r="B91" t="s">
        <v>290</v>
      </c>
      <c r="C91" t="s">
        <v>291</v>
      </c>
      <c r="D91" t="s">
        <v>292</v>
      </c>
      <c r="E91" t="s">
        <v>45</v>
      </c>
      <c r="F91" t="s">
        <v>74</v>
      </c>
      <c r="G91" s="11">
        <v>32819</v>
      </c>
      <c r="H91" s="15" t="s">
        <v>88</v>
      </c>
      <c r="I91">
        <v>35</v>
      </c>
      <c r="J91" s="16">
        <v>12.6</v>
      </c>
      <c r="K91" s="16">
        <f t="shared" si="1"/>
        <v>441</v>
      </c>
    </row>
    <row r="92" spans="1:11" x14ac:dyDescent="0.25">
      <c r="A92">
        <v>88</v>
      </c>
      <c r="B92" t="s">
        <v>101</v>
      </c>
      <c r="C92" t="s">
        <v>293</v>
      </c>
      <c r="D92" t="s">
        <v>294</v>
      </c>
      <c r="E92" t="s">
        <v>39</v>
      </c>
      <c r="F92" t="s">
        <v>60</v>
      </c>
      <c r="G92" s="11">
        <v>28964</v>
      </c>
      <c r="H92" s="15" t="s">
        <v>51</v>
      </c>
      <c r="I92">
        <v>40</v>
      </c>
      <c r="J92" s="16">
        <v>6.5</v>
      </c>
      <c r="K92" s="16">
        <f t="shared" si="1"/>
        <v>260</v>
      </c>
    </row>
    <row r="93" spans="1:11" x14ac:dyDescent="0.25">
      <c r="A93">
        <v>89</v>
      </c>
      <c r="B93" t="s">
        <v>295</v>
      </c>
      <c r="C93" t="s">
        <v>296</v>
      </c>
      <c r="D93" t="s">
        <v>297</v>
      </c>
      <c r="E93" t="s">
        <v>45</v>
      </c>
      <c r="F93" t="s">
        <v>74</v>
      </c>
      <c r="G93" s="11">
        <v>31959</v>
      </c>
      <c r="H93" s="15" t="s">
        <v>46</v>
      </c>
      <c r="I93">
        <v>40</v>
      </c>
      <c r="J93" s="16">
        <v>6.5</v>
      </c>
      <c r="K93" s="16">
        <f t="shared" si="1"/>
        <v>260</v>
      </c>
    </row>
    <row r="94" spans="1:11" x14ac:dyDescent="0.25">
      <c r="A94">
        <v>90</v>
      </c>
      <c r="B94" t="s">
        <v>298</v>
      </c>
      <c r="C94" t="s">
        <v>299</v>
      </c>
      <c r="D94" t="s">
        <v>300</v>
      </c>
      <c r="E94" t="s">
        <v>55</v>
      </c>
      <c r="F94" t="s">
        <v>40</v>
      </c>
      <c r="G94" s="11">
        <v>31838</v>
      </c>
      <c r="H94" s="15" t="s">
        <v>56</v>
      </c>
      <c r="I94">
        <v>15.5</v>
      </c>
      <c r="J94" s="16">
        <v>5.5</v>
      </c>
      <c r="K94" s="16">
        <f t="shared" si="1"/>
        <v>85.25</v>
      </c>
    </row>
    <row r="95" spans="1:11" x14ac:dyDescent="0.25">
      <c r="A95">
        <v>91</v>
      </c>
      <c r="B95" t="s">
        <v>162</v>
      </c>
      <c r="C95" t="s">
        <v>301</v>
      </c>
      <c r="D95" t="s">
        <v>302</v>
      </c>
      <c r="E95" t="s">
        <v>55</v>
      </c>
      <c r="F95" t="s">
        <v>60</v>
      </c>
      <c r="G95" s="11">
        <v>32135</v>
      </c>
      <c r="H95" s="15" t="s">
        <v>75</v>
      </c>
      <c r="I95">
        <v>40</v>
      </c>
      <c r="J95" s="16">
        <v>16.75</v>
      </c>
      <c r="K95" s="16">
        <f t="shared" si="1"/>
        <v>670</v>
      </c>
    </row>
    <row r="96" spans="1:11" x14ac:dyDescent="0.25">
      <c r="A96">
        <v>92</v>
      </c>
      <c r="B96" t="s">
        <v>303</v>
      </c>
      <c r="C96" t="s">
        <v>304</v>
      </c>
      <c r="D96" t="s">
        <v>305</v>
      </c>
      <c r="E96" t="s">
        <v>39</v>
      </c>
      <c r="F96" t="s">
        <v>64</v>
      </c>
      <c r="G96" s="11">
        <v>30648</v>
      </c>
      <c r="H96" s="15" t="s">
        <v>41</v>
      </c>
      <c r="I96">
        <v>40</v>
      </c>
      <c r="J96" s="16">
        <v>7.22</v>
      </c>
      <c r="K96" s="16">
        <f t="shared" si="1"/>
        <v>288.8</v>
      </c>
    </row>
    <row r="97" spans="1:11" x14ac:dyDescent="0.25">
      <c r="A97">
        <v>93</v>
      </c>
      <c r="B97" t="s">
        <v>306</v>
      </c>
      <c r="C97" t="s">
        <v>53</v>
      </c>
      <c r="D97" t="s">
        <v>307</v>
      </c>
      <c r="E97" t="s">
        <v>55</v>
      </c>
      <c r="F97" t="s">
        <v>74</v>
      </c>
      <c r="G97" s="11">
        <v>33336</v>
      </c>
      <c r="H97" s="15" t="s">
        <v>56</v>
      </c>
      <c r="I97">
        <v>40</v>
      </c>
      <c r="J97" s="16">
        <v>12.1</v>
      </c>
      <c r="K97" s="16">
        <f t="shared" si="1"/>
        <v>484</v>
      </c>
    </row>
    <row r="98" spans="1:11" x14ac:dyDescent="0.25">
      <c r="A98">
        <v>94</v>
      </c>
      <c r="B98" t="s">
        <v>308</v>
      </c>
      <c r="C98" t="s">
        <v>309</v>
      </c>
      <c r="D98" t="s">
        <v>310</v>
      </c>
      <c r="E98" t="s">
        <v>55</v>
      </c>
      <c r="F98" t="s">
        <v>40</v>
      </c>
      <c r="G98" s="11">
        <v>33117</v>
      </c>
      <c r="H98" s="15"/>
      <c r="I98">
        <v>15.5</v>
      </c>
      <c r="J98" s="16">
        <v>6.5</v>
      </c>
      <c r="K98" s="16">
        <f t="shared" si="1"/>
        <v>100.75</v>
      </c>
    </row>
    <row r="99" spans="1:11" x14ac:dyDescent="0.25">
      <c r="K99" s="16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</vt:i4>
      </vt:variant>
    </vt:vector>
  </HeadingPairs>
  <TitlesOfParts>
    <vt:vector size="25" baseType="lpstr">
      <vt:lpstr>DIV A</vt:lpstr>
      <vt:lpstr>DIV B</vt:lpstr>
      <vt:lpstr>DIV C</vt:lpstr>
      <vt:lpstr>DIV D</vt:lpstr>
      <vt:lpstr>ALL DIVS</vt:lpstr>
      <vt:lpstr>Sheet1</vt:lpstr>
      <vt:lpstr>Sheet2</vt:lpstr>
      <vt:lpstr>Sheet3</vt:lpstr>
      <vt:lpstr>SORT DATA</vt:lpstr>
      <vt:lpstr>Flash Fill</vt:lpstr>
      <vt:lpstr>FORMATTING</vt:lpstr>
      <vt:lpstr>Custom Format</vt:lpstr>
      <vt:lpstr>Conditional Formatting</vt:lpstr>
      <vt:lpstr>SORT DATA 2</vt:lpstr>
      <vt:lpstr>Data Validation</vt:lpstr>
      <vt:lpstr>Invalid data</vt:lpstr>
      <vt:lpstr>Formulas</vt:lpstr>
      <vt:lpstr>If statements</vt:lpstr>
      <vt:lpstr>LOOKUP</vt:lpstr>
      <vt:lpstr>Company Forecast</vt:lpstr>
      <vt:lpstr>CEI Sales</vt:lpstr>
      <vt:lpstr>Group</vt:lpstr>
      <vt:lpstr>Help Desk</vt:lpstr>
      <vt:lpstr>HOURS</vt:lpstr>
      <vt:lpstr>Sheet4</vt:lpstr>
    </vt:vector>
  </TitlesOfParts>
  <Company>CEI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Turner</dc:creator>
  <cp:lastModifiedBy>cturner</cp:lastModifiedBy>
  <cp:lastPrinted>2015-09-03T22:10:39Z</cp:lastPrinted>
  <dcterms:created xsi:type="dcterms:W3CDTF">1998-01-04T12:39:12Z</dcterms:created>
  <dcterms:modified xsi:type="dcterms:W3CDTF">2023-01-19T18:12:46Z</dcterms:modified>
</cp:coreProperties>
</file>