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BB850B34-6FBE-493E-A063-64CE51A12E80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IV A" sheetId="1" r:id="rId1"/>
    <sheet name="DIV B" sheetId="2" r:id="rId2"/>
    <sheet name="DIV C" sheetId="4" r:id="rId3"/>
    <sheet name="DIV D" sheetId="5" r:id="rId4"/>
    <sheet name="ALL DIVS" sheetId="3" r:id="rId5"/>
    <sheet name="Summary" sheetId="6" r:id="rId6"/>
    <sheet name="Grades" sheetId="7" r:id="rId7"/>
    <sheet name="International" sheetId="25" r:id="rId8"/>
    <sheet name="Employee" sheetId="9" r:id="rId9"/>
    <sheet name="Employee Application" sheetId="8" r:id="rId10"/>
    <sheet name="Mixture" sheetId="10" r:id="rId11"/>
    <sheet name="Mixture (2)" sheetId="27" r:id="rId12"/>
    <sheet name="Chart" sheetId="11" r:id="rId13"/>
    <sheet name="Computer training" sheetId="12" r:id="rId14"/>
    <sheet name="FORMULAS" sheetId="13" r:id="rId15"/>
    <sheet name="ERRORS" sheetId="14" r:id="rId16"/>
    <sheet name="Company forcast" sheetId="20" r:id="rId17"/>
    <sheet name="5 year loan" sheetId="15" r:id="rId18"/>
    <sheet name="scenerio" sheetId="16" r:id="rId19"/>
    <sheet name="find and replace" sheetId="17" r:id="rId20"/>
    <sheet name="Consolidate" sheetId="18" r:id="rId21"/>
    <sheet name="Consolidate Sheet" sheetId="19" r:id="rId22"/>
    <sheet name="FORMS" sheetId="21" r:id="rId23"/>
    <sheet name="Flash Fill" sheetId="22" r:id="rId24"/>
    <sheet name="Time" sheetId="26" r:id="rId25"/>
    <sheet name="SUMIF" sheetId="23" r:id="rId26"/>
    <sheet name="SUMPRODUCT" sheetId="24" r:id="rId27"/>
    <sheet name="EXTRA CHARTS" sheetId="28" r:id="rId28"/>
  </sheets>
  <definedNames>
    <definedName name="_xlnm._FilterDatabase" localSheetId="8" hidden="1">Employee!$E$1:$E$95</definedName>
    <definedName name="_xlnm._FilterDatabase" localSheetId="10" hidden="1">Mixture!$G$4:$G$31</definedName>
    <definedName name="_xlnm._FilterDatabase" localSheetId="11" hidden="1">'Mixture (2)'!$G$4:$G$31</definedName>
    <definedName name="Comm_Rate">ERRORS!$H$4</definedName>
    <definedName name="_xlnm.Extract" localSheetId="10">Mixture!$K$5</definedName>
    <definedName name="_xlnm.Extract" localSheetId="11">'Mixture (2)'!$K$5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0" i="28" l="1"/>
  <c r="F50" i="28"/>
  <c r="B17" i="28"/>
  <c r="C17" i="28"/>
  <c r="D17" i="28"/>
  <c r="F4" i="15"/>
  <c r="G50" i="28" l="1"/>
  <c r="D58" i="14"/>
  <c r="D63" i="14" s="1"/>
  <c r="E58" i="14"/>
  <c r="E63" i="14" s="1"/>
  <c r="D59" i="14"/>
  <c r="E59" i="14"/>
  <c r="D60" i="14"/>
  <c r="E60" i="14"/>
  <c r="D61" i="14"/>
  <c r="E61" i="14"/>
  <c r="D62" i="14"/>
  <c r="E62" i="14"/>
  <c r="C59" i="14"/>
  <c r="C60" i="14"/>
  <c r="C61" i="14"/>
  <c r="C62" i="14"/>
  <c r="C58" i="14"/>
  <c r="C63" i="14" l="1"/>
  <c r="A1" i="23"/>
  <c r="C9" i="20" l="1"/>
  <c r="G45" i="14" l="1"/>
  <c r="H45" i="14" s="1"/>
  <c r="F44" i="14"/>
  <c r="G44" i="14" s="1"/>
  <c r="H44" i="14" s="1"/>
  <c r="G43" i="14"/>
  <c r="H43" i="14" s="1"/>
  <c r="F43" i="14"/>
  <c r="F42" i="14"/>
  <c r="G42" i="14" s="1"/>
  <c r="H42" i="14" s="1"/>
  <c r="F41" i="14"/>
  <c r="H41" i="14" s="1"/>
  <c r="F28" i="14"/>
  <c r="G28" i="14" s="1"/>
  <c r="H28" i="14" s="1"/>
  <c r="F27" i="14"/>
  <c r="G27" i="14" s="1"/>
  <c r="H27" i="14" s="1"/>
  <c r="F26" i="14"/>
  <c r="G26" i="14" s="1"/>
  <c r="H26" i="14" s="1"/>
  <c r="F25" i="14"/>
  <c r="G25" i="14" s="1"/>
  <c r="H25" i="14" s="1"/>
  <c r="F24" i="14"/>
  <c r="H24" i="14" s="1"/>
  <c r="F12" i="14"/>
  <c r="F62" i="14" s="1"/>
  <c r="F11" i="14"/>
  <c r="F10" i="14"/>
  <c r="F9" i="14"/>
  <c r="F8" i="14"/>
  <c r="G46" i="14"/>
  <c r="G29" i="14"/>
  <c r="G11" i="14" l="1"/>
  <c r="H11" i="14" s="1"/>
  <c r="F61" i="14"/>
  <c r="G10" i="14"/>
  <c r="H10" i="14" s="1"/>
  <c r="F60" i="14"/>
  <c r="F58" i="14"/>
  <c r="G9" i="14"/>
  <c r="H9" i="14" s="1"/>
  <c r="F59" i="14"/>
  <c r="G12" i="14"/>
  <c r="H12" i="14" s="1"/>
  <c r="G8" i="14"/>
  <c r="H8" i="14" s="1"/>
  <c r="G13" i="14" l="1"/>
  <c r="E48" i="18"/>
  <c r="E47" i="18"/>
  <c r="E46" i="18"/>
  <c r="E45" i="18"/>
  <c r="E44" i="18"/>
  <c r="E35" i="18"/>
  <c r="E34" i="18"/>
  <c r="E33" i="18"/>
  <c r="E32" i="18"/>
  <c r="E31" i="18"/>
  <c r="E22" i="18"/>
  <c r="E21" i="18"/>
  <c r="E20" i="18"/>
  <c r="E19" i="18"/>
  <c r="E18" i="18"/>
  <c r="E9" i="18"/>
  <c r="E8" i="18"/>
  <c r="E7" i="18"/>
  <c r="E6" i="18"/>
  <c r="E5" i="18"/>
  <c r="F53" i="17" l="1"/>
  <c r="E53" i="17"/>
  <c r="G51" i="17"/>
  <c r="J51" i="17" s="1"/>
  <c r="H50" i="17"/>
  <c r="G50" i="17"/>
  <c r="G49" i="17"/>
  <c r="I49" i="17" s="1"/>
  <c r="G48" i="17"/>
  <c r="H48" i="17" s="1"/>
  <c r="G47" i="17"/>
  <c r="J47" i="17" s="1"/>
  <c r="G46" i="17"/>
  <c r="F32" i="17"/>
  <c r="E32" i="17"/>
  <c r="G30" i="17"/>
  <c r="J30" i="17" s="1"/>
  <c r="G29" i="17"/>
  <c r="H29" i="17" s="1"/>
  <c r="G28" i="17"/>
  <c r="I28" i="17" s="1"/>
  <c r="J27" i="17"/>
  <c r="G27" i="17"/>
  <c r="I27" i="17" s="1"/>
  <c r="G26" i="17"/>
  <c r="J26" i="17" s="1"/>
  <c r="G25" i="17"/>
  <c r="G32" i="17" s="1"/>
  <c r="G53" i="17" l="1"/>
  <c r="H49" i="17"/>
  <c r="H25" i="17"/>
  <c r="K25" i="17" s="1"/>
  <c r="H28" i="17"/>
  <c r="H46" i="17"/>
  <c r="I48" i="17"/>
  <c r="K48" i="17" s="1"/>
  <c r="J48" i="17"/>
  <c r="I46" i="17"/>
  <c r="H47" i="17"/>
  <c r="H53" i="17" s="1"/>
  <c r="J49" i="17"/>
  <c r="K49" i="17" s="1"/>
  <c r="I50" i="17"/>
  <c r="H51" i="17"/>
  <c r="K47" i="17"/>
  <c r="J46" i="17"/>
  <c r="I47" i="17"/>
  <c r="J50" i="17"/>
  <c r="I51" i="17"/>
  <c r="K27" i="17"/>
  <c r="J28" i="17"/>
  <c r="K28" i="17" s="1"/>
  <c r="I29" i="17"/>
  <c r="H30" i="17"/>
  <c r="K30" i="17"/>
  <c r="I25" i="17"/>
  <c r="H26" i="17"/>
  <c r="J25" i="17"/>
  <c r="I26" i="17"/>
  <c r="H27" i="17"/>
  <c r="J29" i="17"/>
  <c r="I30" i="17"/>
  <c r="K26" i="17"/>
  <c r="K36" i="17"/>
  <c r="F13" i="17"/>
  <c r="E13" i="17"/>
  <c r="G11" i="17"/>
  <c r="I11" i="17" s="1"/>
  <c r="J10" i="17"/>
  <c r="G10" i="17"/>
  <c r="G9" i="17"/>
  <c r="J9" i="17" s="1"/>
  <c r="G8" i="17"/>
  <c r="H8" i="17" s="1"/>
  <c r="I7" i="17"/>
  <c r="H7" i="17"/>
  <c r="G7" i="17"/>
  <c r="G6" i="17"/>
  <c r="H6" i="17" s="1"/>
  <c r="I6" i="17" l="1"/>
  <c r="H32" i="17"/>
  <c r="K29" i="17"/>
  <c r="K51" i="17"/>
  <c r="J6" i="17"/>
  <c r="H10" i="17"/>
  <c r="K10" i="17" s="1"/>
  <c r="H11" i="17"/>
  <c r="K11" i="17" s="1"/>
  <c r="I10" i="17"/>
  <c r="K50" i="17"/>
  <c r="I53" i="17"/>
  <c r="K46" i="17"/>
  <c r="K53" i="17" s="1"/>
  <c r="J53" i="17"/>
  <c r="J32" i="17"/>
  <c r="K32" i="17"/>
  <c r="I32" i="17"/>
  <c r="K6" i="17"/>
  <c r="J7" i="17"/>
  <c r="J13" i="17" s="1"/>
  <c r="I8" i="17"/>
  <c r="H9" i="17"/>
  <c r="H13" i="17" s="1"/>
  <c r="J11" i="17"/>
  <c r="G13" i="17"/>
  <c r="J8" i="17"/>
  <c r="I9" i="17"/>
  <c r="B13" i="16"/>
  <c r="B8" i="16"/>
  <c r="B15" i="16" s="1"/>
  <c r="C11" i="15"/>
  <c r="D11" i="15" s="1"/>
  <c r="E11" i="15"/>
  <c r="K7" i="17" l="1"/>
  <c r="I13" i="17"/>
  <c r="K8" i="17"/>
  <c r="K13" i="17" s="1"/>
  <c r="K9" i="17"/>
  <c r="F11" i="15"/>
  <c r="C12" i="15" s="1"/>
  <c r="D12" i="15" l="1"/>
  <c r="E12" i="15" l="1"/>
  <c r="F12" i="15" l="1"/>
  <c r="C13" i="15" s="1"/>
  <c r="H51" i="11"/>
  <c r="H50" i="11"/>
  <c r="H49" i="11"/>
  <c r="H48" i="11"/>
  <c r="H47" i="11"/>
  <c r="H46" i="11"/>
  <c r="D13" i="15" l="1"/>
  <c r="S10" i="11"/>
  <c r="R10" i="11"/>
  <c r="Q10" i="11"/>
  <c r="P10" i="11"/>
  <c r="T9" i="11"/>
  <c r="T8" i="11"/>
  <c r="T7" i="11"/>
  <c r="T6" i="11"/>
  <c r="T10" i="11" l="1"/>
  <c r="E13" i="15"/>
  <c r="E10" i="11"/>
  <c r="D10" i="11"/>
  <c r="C10" i="11"/>
  <c r="B10" i="11"/>
  <c r="F9" i="11"/>
  <c r="F8" i="11"/>
  <c r="F7" i="11"/>
  <c r="F6" i="11"/>
  <c r="F10" i="11" l="1"/>
  <c r="F13" i="15"/>
  <c r="C14" i="15" s="1"/>
  <c r="K95" i="9"/>
  <c r="K77" i="9"/>
  <c r="K58" i="9"/>
  <c r="K27" i="9"/>
  <c r="K79" i="9"/>
  <c r="K5" i="9"/>
  <c r="K38" i="9"/>
  <c r="K17" i="9"/>
  <c r="K21" i="9"/>
  <c r="K89" i="9"/>
  <c r="K57" i="9"/>
  <c r="K16" i="9"/>
  <c r="K94" i="9"/>
  <c r="K19" i="9"/>
  <c r="K37" i="9"/>
  <c r="K88" i="9"/>
  <c r="K53" i="9"/>
  <c r="K64" i="9"/>
  <c r="K56" i="9"/>
  <c r="K4" i="9"/>
  <c r="K66" i="9"/>
  <c r="K32" i="9"/>
  <c r="K25" i="9"/>
  <c r="K72" i="9"/>
  <c r="K78" i="9"/>
  <c r="K31" i="9"/>
  <c r="K24" i="9"/>
  <c r="K87" i="9"/>
  <c r="K10" i="9"/>
  <c r="K30" i="9"/>
  <c r="K55" i="9"/>
  <c r="K26" i="9"/>
  <c r="K93" i="9"/>
  <c r="K76" i="9"/>
  <c r="K23" i="9"/>
  <c r="K15" i="9"/>
  <c r="K33" i="9"/>
  <c r="K63" i="9"/>
  <c r="K36" i="9"/>
  <c r="K86" i="9"/>
  <c r="K92" i="9"/>
  <c r="K75" i="9"/>
  <c r="K68" i="9"/>
  <c r="K85" i="9"/>
  <c r="K65" i="9"/>
  <c r="K42" i="9"/>
  <c r="K54" i="9"/>
  <c r="K71" i="9"/>
  <c r="K44" i="9"/>
  <c r="K49" i="9"/>
  <c r="K22" i="9"/>
  <c r="K14" i="9"/>
  <c r="K91" i="9"/>
  <c r="K29" i="9"/>
  <c r="K84" i="9"/>
  <c r="K13" i="9"/>
  <c r="K9" i="9"/>
  <c r="K48" i="9"/>
  <c r="K83" i="9"/>
  <c r="K3" i="9"/>
  <c r="K8" i="9"/>
  <c r="K74" i="9"/>
  <c r="K82" i="9"/>
  <c r="K61" i="9"/>
  <c r="K52" i="9"/>
  <c r="K47" i="9"/>
  <c r="K35" i="9"/>
  <c r="K45" i="9"/>
  <c r="K43" i="9"/>
  <c r="K41" i="9"/>
  <c r="K81" i="9"/>
  <c r="K60" i="9"/>
  <c r="K51" i="9"/>
  <c r="K73" i="9"/>
  <c r="K80" i="9"/>
  <c r="K70" i="9"/>
  <c r="K50" i="9"/>
  <c r="K46" i="9"/>
  <c r="K11" i="9"/>
  <c r="K12" i="9"/>
  <c r="K20" i="9"/>
  <c r="K18" i="9"/>
  <c r="K34" i="9"/>
  <c r="K59" i="9"/>
  <c r="K90" i="9"/>
  <c r="K28" i="9"/>
  <c r="K2" i="9"/>
  <c r="K69" i="9"/>
  <c r="K7" i="9"/>
  <c r="K40" i="9"/>
  <c r="K67" i="9"/>
  <c r="K39" i="9"/>
  <c r="K6" i="9"/>
  <c r="K62" i="9"/>
  <c r="U8" i="11" l="1"/>
  <c r="U9" i="11"/>
  <c r="U7" i="11"/>
  <c r="U6" i="11"/>
  <c r="D14" i="15"/>
  <c r="D6" i="1"/>
  <c r="D7" i="1"/>
  <c r="D8" i="1"/>
  <c r="D9" i="1"/>
  <c r="D6" i="2"/>
  <c r="D7" i="2"/>
  <c r="D8" i="2"/>
  <c r="D9" i="2"/>
  <c r="D6" i="4"/>
  <c r="D7" i="4"/>
  <c r="D8" i="4"/>
  <c r="D9" i="4"/>
  <c r="D6" i="5"/>
  <c r="D7" i="5"/>
  <c r="D8" i="5"/>
  <c r="D9" i="5"/>
  <c r="E14" i="15" l="1"/>
  <c r="F14" i="15" l="1"/>
  <c r="C15" i="15" s="1"/>
  <c r="D15" i="15" l="1"/>
  <c r="E15" i="15" s="1"/>
  <c r="F15" i="15" s="1"/>
  <c r="C16" i="15" s="1"/>
  <c r="D16" i="15" l="1"/>
  <c r="E16" i="15" s="1"/>
  <c r="F16" i="15" s="1"/>
  <c r="C17" i="15" s="1"/>
  <c r="D17" i="15" l="1"/>
  <c r="E17" i="15" s="1"/>
  <c r="F17" i="15" s="1"/>
  <c r="C18" i="15" s="1"/>
  <c r="D18" i="15" l="1"/>
  <c r="E18" i="15" s="1"/>
  <c r="F18" i="15" s="1"/>
  <c r="C19" i="15" s="1"/>
  <c r="D19" i="15" l="1"/>
  <c r="E19" i="15" s="1"/>
  <c r="F19" i="15" s="1"/>
  <c r="C20" i="15" s="1"/>
  <c r="D20" i="15" l="1"/>
  <c r="E20" i="15" s="1"/>
  <c r="F20" i="15" s="1"/>
  <c r="C21" i="15" s="1"/>
  <c r="D21" i="15" l="1"/>
  <c r="E21" i="15" s="1"/>
  <c r="F21" i="15" s="1"/>
  <c r="C22" i="15" s="1"/>
  <c r="D22" i="15" l="1"/>
  <c r="E22" i="15" s="1"/>
  <c r="F22" i="15" s="1"/>
  <c r="C23" i="15" s="1"/>
  <c r="D23" i="15" l="1"/>
  <c r="E23" i="15" s="1"/>
  <c r="F23" i="15" s="1"/>
  <c r="C24" i="15" s="1"/>
  <c r="D24" i="15" l="1"/>
  <c r="E24" i="15" s="1"/>
  <c r="F24" i="15" s="1"/>
  <c r="C25" i="15" s="1"/>
  <c r="D25" i="15" l="1"/>
  <c r="E25" i="15" s="1"/>
  <c r="F25" i="15" s="1"/>
  <c r="C26" i="15" s="1"/>
  <c r="D26" i="15" l="1"/>
  <c r="E26" i="15" s="1"/>
  <c r="F26" i="15" s="1"/>
  <c r="C27" i="15" s="1"/>
  <c r="D27" i="15" l="1"/>
  <c r="E27" i="15" s="1"/>
  <c r="F27" i="15" s="1"/>
  <c r="C28" i="15" s="1"/>
  <c r="D28" i="15" l="1"/>
  <c r="E28" i="15" s="1"/>
  <c r="F28" i="15" s="1"/>
  <c r="C29" i="15" s="1"/>
  <c r="D29" i="15" l="1"/>
  <c r="E29" i="15" s="1"/>
  <c r="F29" i="15" s="1"/>
  <c r="C30" i="15" s="1"/>
  <c r="D30" i="15" l="1"/>
  <c r="E30" i="15" s="1"/>
  <c r="F30" i="15" s="1"/>
  <c r="C31" i="15" s="1"/>
  <c r="D31" i="15" l="1"/>
  <c r="E31" i="15" s="1"/>
  <c r="F31" i="15" s="1"/>
  <c r="C32" i="15" s="1"/>
  <c r="D32" i="15" l="1"/>
  <c r="E32" i="15" s="1"/>
  <c r="F32" i="15" s="1"/>
  <c r="C33" i="15" s="1"/>
  <c r="D33" i="15" l="1"/>
  <c r="E33" i="15" s="1"/>
  <c r="F33" i="15" s="1"/>
  <c r="C34" i="15" s="1"/>
  <c r="D34" i="15" l="1"/>
  <c r="E34" i="15" s="1"/>
  <c r="F34" i="15" s="1"/>
  <c r="C35" i="15" s="1"/>
  <c r="D35" i="15" l="1"/>
  <c r="E35" i="15" s="1"/>
  <c r="F35" i="15" s="1"/>
  <c r="C36" i="15" s="1"/>
  <c r="D36" i="15" l="1"/>
  <c r="E36" i="15" s="1"/>
  <c r="F36" i="15" s="1"/>
  <c r="C37" i="15" s="1"/>
  <c r="D37" i="15" l="1"/>
  <c r="E37" i="15" s="1"/>
  <c r="F37" i="15" s="1"/>
  <c r="C38" i="15" s="1"/>
  <c r="D38" i="15" l="1"/>
  <c r="E38" i="15" s="1"/>
  <c r="F38" i="15" s="1"/>
  <c r="C39" i="15" s="1"/>
  <c r="D39" i="15" l="1"/>
  <c r="E39" i="15" s="1"/>
  <c r="F39" i="15" s="1"/>
  <c r="C40" i="15" s="1"/>
  <c r="D40" i="15" l="1"/>
  <c r="E40" i="15" s="1"/>
  <c r="F40" i="15" s="1"/>
  <c r="C41" i="15" s="1"/>
  <c r="D41" i="15" l="1"/>
  <c r="E41" i="15" s="1"/>
  <c r="F41" i="15" s="1"/>
  <c r="C42" i="15" s="1"/>
  <c r="D42" i="15" l="1"/>
  <c r="E42" i="15" s="1"/>
  <c r="F42" i="15" s="1"/>
  <c r="C43" i="15" s="1"/>
  <c r="D43" i="15" l="1"/>
  <c r="E43" i="15" s="1"/>
  <c r="F43" i="15" s="1"/>
  <c r="C44" i="15" s="1"/>
  <c r="D44" i="15" l="1"/>
  <c r="E44" i="15" s="1"/>
  <c r="F44" i="15" s="1"/>
  <c r="C45" i="15" s="1"/>
  <c r="D45" i="15" l="1"/>
  <c r="E45" i="15" s="1"/>
  <c r="F45" i="15" s="1"/>
  <c r="C46" i="15" s="1"/>
  <c r="D46" i="15" l="1"/>
  <c r="E46" i="15" s="1"/>
  <c r="F46" i="15" s="1"/>
  <c r="C47" i="15" s="1"/>
  <c r="D47" i="15" l="1"/>
  <c r="E47" i="15" s="1"/>
  <c r="F47" i="15" s="1"/>
  <c r="C48" i="15" s="1"/>
  <c r="D48" i="15" l="1"/>
  <c r="E48" i="15" s="1"/>
  <c r="F48" i="15" s="1"/>
  <c r="C49" i="15" s="1"/>
  <c r="D49" i="15" l="1"/>
  <c r="E49" i="15" s="1"/>
  <c r="F49" i="15" s="1"/>
  <c r="C50" i="15" s="1"/>
  <c r="D50" i="15" l="1"/>
  <c r="E50" i="15" s="1"/>
  <c r="F50" i="15" s="1"/>
  <c r="C51" i="15" s="1"/>
  <c r="D51" i="15" l="1"/>
  <c r="E51" i="15" s="1"/>
  <c r="F51" i="15" s="1"/>
  <c r="C52" i="15" s="1"/>
  <c r="D52" i="15" l="1"/>
  <c r="E52" i="15" s="1"/>
  <c r="F52" i="15" s="1"/>
  <c r="C53" i="15" s="1"/>
  <c r="D53" i="15" l="1"/>
  <c r="E53" i="15" s="1"/>
  <c r="F53" i="15" s="1"/>
  <c r="C54" i="15" s="1"/>
  <c r="D54" i="15" l="1"/>
  <c r="E54" i="15" s="1"/>
  <c r="F54" i="15" s="1"/>
  <c r="C55" i="15" s="1"/>
  <c r="D55" i="15" l="1"/>
  <c r="E55" i="15" s="1"/>
  <c r="F55" i="15" s="1"/>
  <c r="C56" i="15" s="1"/>
  <c r="D56" i="15" l="1"/>
  <c r="E56" i="15" s="1"/>
  <c r="F56" i="15" s="1"/>
  <c r="C57" i="15" s="1"/>
  <c r="D57" i="15" l="1"/>
  <c r="E57" i="15" s="1"/>
  <c r="F57" i="15" s="1"/>
  <c r="C58" i="15" s="1"/>
  <c r="D58" i="15" l="1"/>
  <c r="E58" i="15" s="1"/>
  <c r="F58" i="15" s="1"/>
  <c r="C59" i="15" s="1"/>
  <c r="D59" i="15" l="1"/>
  <c r="E59" i="15" s="1"/>
  <c r="F59" i="15" s="1"/>
  <c r="C60" i="15" s="1"/>
  <c r="D60" i="15" l="1"/>
  <c r="E60" i="15" s="1"/>
  <c r="F60" i="15" s="1"/>
  <c r="C61" i="15" s="1"/>
  <c r="D61" i="15" l="1"/>
  <c r="E61" i="15" s="1"/>
  <c r="F61" i="15" s="1"/>
  <c r="C62" i="15" s="1"/>
  <c r="D62" i="15" l="1"/>
  <c r="E62" i="15" s="1"/>
  <c r="F62" i="15" s="1"/>
  <c r="C63" i="15" s="1"/>
  <c r="D63" i="15" l="1"/>
  <c r="E63" i="15" s="1"/>
  <c r="F63" i="15" s="1"/>
  <c r="C64" i="15" s="1"/>
  <c r="D64" i="15" l="1"/>
  <c r="E64" i="15" s="1"/>
  <c r="F64" i="15" s="1"/>
  <c r="C65" i="15" s="1"/>
  <c r="D65" i="15" l="1"/>
  <c r="E65" i="15" s="1"/>
  <c r="F65" i="15" s="1"/>
  <c r="C66" i="15" s="1"/>
  <c r="D66" i="15" l="1"/>
  <c r="E66" i="15" s="1"/>
  <c r="F66" i="15" s="1"/>
  <c r="C67" i="15" s="1"/>
  <c r="D67" i="15" l="1"/>
  <c r="E67" i="15" s="1"/>
  <c r="F67" i="15" s="1"/>
  <c r="C68" i="15" s="1"/>
  <c r="D68" i="15" l="1"/>
  <c r="E68" i="15" s="1"/>
  <c r="F68" i="15" s="1"/>
  <c r="C69" i="15" s="1"/>
  <c r="D69" i="15" l="1"/>
  <c r="E69" i="15" s="1"/>
  <c r="F69" i="15" s="1"/>
  <c r="C70" i="15" s="1"/>
  <c r="D70" i="15" l="1"/>
  <c r="E70" i="15" l="1"/>
  <c r="D72" i="15"/>
  <c r="E72" i="15" l="1"/>
  <c r="F70" i="15"/>
  <c r="F63" i="14" l="1"/>
</calcChain>
</file>

<file path=xl/sharedStrings.xml><?xml version="1.0" encoding="utf-8"?>
<sst xmlns="http://schemas.openxmlformats.org/spreadsheetml/2006/main" count="1796" uniqueCount="878">
  <si>
    <t>SALES</t>
  </si>
  <si>
    <t>RETURNS</t>
  </si>
  <si>
    <t>TOTAL</t>
  </si>
  <si>
    <t>JAN</t>
  </si>
  <si>
    <t>FEB</t>
  </si>
  <si>
    <t>MAR</t>
  </si>
  <si>
    <t>APR</t>
  </si>
  <si>
    <t>DIV A</t>
  </si>
  <si>
    <t>DIV B</t>
  </si>
  <si>
    <t>DIV C</t>
  </si>
  <si>
    <t>DIV D</t>
  </si>
  <si>
    <t>TOTAL SALES</t>
  </si>
  <si>
    <t>TOTAL RETURNS</t>
  </si>
  <si>
    <t>AVERAGE SALES</t>
  </si>
  <si>
    <t>AVERAGE RETURNS</t>
  </si>
  <si>
    <t>Monthly Total Sales Report-January</t>
  </si>
  <si>
    <t>Total Sales</t>
  </si>
  <si>
    <t>Total Commission</t>
  </si>
  <si>
    <t>Average Sales</t>
  </si>
  <si>
    <t>Average Commission</t>
  </si>
  <si>
    <t>Mrs. Jones 5th Grade Class</t>
  </si>
  <si>
    <t>NAME</t>
  </si>
  <si>
    <t>Test1</t>
  </si>
  <si>
    <t>Test2</t>
  </si>
  <si>
    <t>Test3</t>
  </si>
  <si>
    <t>Test4</t>
  </si>
  <si>
    <t>JONES</t>
  </si>
  <si>
    <t>SMITH</t>
  </si>
  <si>
    <t>ADAMS</t>
  </si>
  <si>
    <t>BROWN</t>
  </si>
  <si>
    <t>BLACK</t>
  </si>
  <si>
    <t>TOMES</t>
  </si>
  <si>
    <t>STEPHAN</t>
  </si>
  <si>
    <t>BINGA</t>
  </si>
  <si>
    <t>BADGE #</t>
  </si>
  <si>
    <t>PHONE</t>
  </si>
  <si>
    <t>ADDRESS</t>
  </si>
  <si>
    <t>CITY</t>
  </si>
  <si>
    <t>STATE</t>
  </si>
  <si>
    <t>ZIP</t>
  </si>
  <si>
    <t>BEN</t>
  </si>
  <si>
    <t>HRS</t>
  </si>
  <si>
    <t>HOURLY RATE</t>
  </si>
  <si>
    <t>GROSS PAY</t>
  </si>
  <si>
    <t>DEPT</t>
  </si>
  <si>
    <t>DATE of HIRE</t>
  </si>
  <si>
    <t>GW29</t>
  </si>
  <si>
    <t>Sara Kling</t>
  </si>
  <si>
    <t>219-926-5623</t>
  </si>
  <si>
    <t>123 Snow Ave.</t>
  </si>
  <si>
    <t>Portage</t>
  </si>
  <si>
    <t>IN</t>
  </si>
  <si>
    <t>R</t>
  </si>
  <si>
    <t>Water Rides</t>
  </si>
  <si>
    <t>GBW09</t>
  </si>
  <si>
    <t>Sean Willis</t>
  </si>
  <si>
    <t>219-926-5624</t>
  </si>
  <si>
    <t>456 Sally Street</t>
  </si>
  <si>
    <t>Valparaiso</t>
  </si>
  <si>
    <t>D</t>
  </si>
  <si>
    <t>CW58</t>
  </si>
  <si>
    <t>Colleen Abel</t>
  </si>
  <si>
    <t>219-926-5625</t>
  </si>
  <si>
    <t>785 Holly Place</t>
  </si>
  <si>
    <t>Crown Point</t>
  </si>
  <si>
    <t>DRH</t>
  </si>
  <si>
    <t>AW55</t>
  </si>
  <si>
    <t>Teri Binga</t>
  </si>
  <si>
    <t>219-926-5626</t>
  </si>
  <si>
    <t>785 Alice Street</t>
  </si>
  <si>
    <t>Chesterton</t>
  </si>
  <si>
    <t>RH</t>
  </si>
  <si>
    <t>GBC07</t>
  </si>
  <si>
    <t>Frank Culbert</t>
  </si>
  <si>
    <t>219-926-5627</t>
  </si>
  <si>
    <t>752 Jones Ave.</t>
  </si>
  <si>
    <t>Children's Rides</t>
  </si>
  <si>
    <t>GBS45</t>
  </si>
  <si>
    <t>Kristen DeVinney</t>
  </si>
  <si>
    <t>219-926-5628</t>
  </si>
  <si>
    <t>159 Torrance Ave.</t>
  </si>
  <si>
    <t>Shows</t>
  </si>
  <si>
    <t>CW19</t>
  </si>
  <si>
    <t>Theresa Califano</t>
  </si>
  <si>
    <t>219-926-5629</t>
  </si>
  <si>
    <t>789 Ridgelawn</t>
  </si>
  <si>
    <t>GC04</t>
  </si>
  <si>
    <t>Barry Bally</t>
  </si>
  <si>
    <t>219-926-5630</t>
  </si>
  <si>
    <t>1523 E South Street</t>
  </si>
  <si>
    <t>CA26</t>
  </si>
  <si>
    <t>Cheryl Halal</t>
  </si>
  <si>
    <t>219-926-5631</t>
  </si>
  <si>
    <t>147 Senecca Road</t>
  </si>
  <si>
    <t>DR</t>
  </si>
  <si>
    <t>Adult Rides</t>
  </si>
  <si>
    <t>GC25</t>
  </si>
  <si>
    <t>Harry Swayne</t>
  </si>
  <si>
    <t>219-926-5632</t>
  </si>
  <si>
    <t>126 Monroe</t>
  </si>
  <si>
    <t>GBC05</t>
  </si>
  <si>
    <t>Shing Chen</t>
  </si>
  <si>
    <t>219-926-5633</t>
  </si>
  <si>
    <t>7852 Canonie Drive</t>
  </si>
  <si>
    <t>CC76</t>
  </si>
  <si>
    <t>Seth Rose</t>
  </si>
  <si>
    <t>219-926-5634</t>
  </si>
  <si>
    <t>7951 W. 97th Ave.</t>
  </si>
  <si>
    <t>GW14</t>
  </si>
  <si>
    <t>Bob Ambrose</t>
  </si>
  <si>
    <t>219-926-5635</t>
  </si>
  <si>
    <t>1559 W. 97th Place</t>
  </si>
  <si>
    <t>DH</t>
  </si>
  <si>
    <t>GBS59</t>
  </si>
  <si>
    <t>Chris Hume</t>
  </si>
  <si>
    <t>219-926-5636</t>
  </si>
  <si>
    <t>711 Sandra Street</t>
  </si>
  <si>
    <t>GBW47</t>
  </si>
  <si>
    <t>Robert Murray</t>
  </si>
  <si>
    <t>219-926-5637</t>
  </si>
  <si>
    <t>752 Jacob Ave.</t>
  </si>
  <si>
    <t>GBC11</t>
  </si>
  <si>
    <t>James Rich</t>
  </si>
  <si>
    <t>219-926-5638</t>
  </si>
  <si>
    <t>9965 Joliet Street</t>
  </si>
  <si>
    <t>CA18</t>
  </si>
  <si>
    <t>George Gorski</t>
  </si>
  <si>
    <t>219-926-5639</t>
  </si>
  <si>
    <t>124 Snow Ave.</t>
  </si>
  <si>
    <t>H</t>
  </si>
  <si>
    <t>GBS57</t>
  </si>
  <si>
    <t>Paul Hoffman</t>
  </si>
  <si>
    <t>219-926-5640</t>
  </si>
  <si>
    <t>457 Sally Street</t>
  </si>
  <si>
    <t>AC49</t>
  </si>
  <si>
    <t>Dean Kramer</t>
  </si>
  <si>
    <t>219-926-5641</t>
  </si>
  <si>
    <t>786 Holly Place</t>
  </si>
  <si>
    <t>GW18</t>
  </si>
  <si>
    <t>Carol Hill</t>
  </si>
  <si>
    <t>219-926-5642</t>
  </si>
  <si>
    <t>786 Alice Street</t>
  </si>
  <si>
    <t>GBA19</t>
  </si>
  <si>
    <t>Julia Smith</t>
  </si>
  <si>
    <t>219-926-5643</t>
  </si>
  <si>
    <t>753 Jones Ave.</t>
  </si>
  <si>
    <t>AS03</t>
  </si>
  <si>
    <t>Jacqueline Banks</t>
  </si>
  <si>
    <t>219-926-5644</t>
  </si>
  <si>
    <t>160 Torrance Ave.</t>
  </si>
  <si>
    <t>GW04</t>
  </si>
  <si>
    <t>Jeffrey Strong</t>
  </si>
  <si>
    <t>219-926-5645</t>
  </si>
  <si>
    <t>790 Ridgelawn</t>
  </si>
  <si>
    <t>AW07</t>
  </si>
  <si>
    <t>Jeri Lynn MacFall</t>
  </si>
  <si>
    <t>219-926-5646</t>
  </si>
  <si>
    <t>1524 E South Street</t>
  </si>
  <si>
    <t>GA49</t>
  </si>
  <si>
    <t>Sung Kim</t>
  </si>
  <si>
    <t>219-926-5647</t>
  </si>
  <si>
    <t>148 Senecca Road</t>
  </si>
  <si>
    <t>CA80</t>
  </si>
  <si>
    <t>Theodore Ness</t>
  </si>
  <si>
    <t>219-926-5648</t>
  </si>
  <si>
    <t>127 Monroe</t>
  </si>
  <si>
    <t>GW15</t>
  </si>
  <si>
    <t>Brad Hinkelman</t>
  </si>
  <si>
    <t>219-926-5649</t>
  </si>
  <si>
    <t>7853 Canonie Drive</t>
  </si>
  <si>
    <t>GBC08</t>
  </si>
  <si>
    <t>Robert Cuffaro</t>
  </si>
  <si>
    <t>219-926-5650</t>
  </si>
  <si>
    <t>7952 W. 97th Ave.</t>
  </si>
  <si>
    <t>CS15</t>
  </si>
  <si>
    <t>Donald Reese</t>
  </si>
  <si>
    <t>219-926-5651</t>
  </si>
  <si>
    <t>1560 W. 97th Place</t>
  </si>
  <si>
    <t>AW09</t>
  </si>
  <si>
    <t>Joanne Parker</t>
  </si>
  <si>
    <t>219-926-5652</t>
  </si>
  <si>
    <t>712 Sandra Street</t>
  </si>
  <si>
    <t>GBA34</t>
  </si>
  <si>
    <t>Susan Drake</t>
  </si>
  <si>
    <t>219-926-5653</t>
  </si>
  <si>
    <t>753 Jacob Ave.</t>
  </si>
  <si>
    <t>GBC29</t>
  </si>
  <si>
    <t>James Abel</t>
  </si>
  <si>
    <t>219-926-5654</t>
  </si>
  <si>
    <t>9966 Joliet Street</t>
  </si>
  <si>
    <t>GBW77</t>
  </si>
  <si>
    <t>Laura Reagan</t>
  </si>
  <si>
    <t>219-926-5655</t>
  </si>
  <si>
    <t>125 Snow Ave.</t>
  </si>
  <si>
    <t>GS40</t>
  </si>
  <si>
    <t>Brian Smith</t>
  </si>
  <si>
    <t>219-926-5656</t>
  </si>
  <si>
    <t>458 Sally Street</t>
  </si>
  <si>
    <t>GW32</t>
  </si>
  <si>
    <t>Mary Barber</t>
  </si>
  <si>
    <t>219-926-5657</t>
  </si>
  <si>
    <t>787 Holly Place</t>
  </si>
  <si>
    <t>AW24</t>
  </si>
  <si>
    <t>Peter Allen</t>
  </si>
  <si>
    <t>219-926-5658</t>
  </si>
  <si>
    <t>787 Alice Street</t>
  </si>
  <si>
    <t>GC12</t>
  </si>
  <si>
    <t>Mary Altman</t>
  </si>
  <si>
    <t>219-926-5659</t>
  </si>
  <si>
    <t>754 Jones Ave.</t>
  </si>
  <si>
    <t>CA06</t>
  </si>
  <si>
    <t>Fred Mallory</t>
  </si>
  <si>
    <t>219-926-5660</t>
  </si>
  <si>
    <t>161 Torrance Ave.</t>
  </si>
  <si>
    <t>GBC65</t>
  </si>
  <si>
    <t>Molly Steadman</t>
  </si>
  <si>
    <t>219-926-5661</t>
  </si>
  <si>
    <t>791 Ridgelawn</t>
  </si>
  <si>
    <t>GBC49</t>
  </si>
  <si>
    <t>Greg Connors</t>
  </si>
  <si>
    <t>219-926-5662</t>
  </si>
  <si>
    <t>1525 E South Street</t>
  </si>
  <si>
    <t>GBA29</t>
  </si>
  <si>
    <t>Kathy Mayron</t>
  </si>
  <si>
    <t>219-926-5663</t>
  </si>
  <si>
    <t>149 Senecca Road</t>
  </si>
  <si>
    <t>GS07</t>
  </si>
  <si>
    <t>Bill Simpson</t>
  </si>
  <si>
    <t>219-926-5664</t>
  </si>
  <si>
    <t>128 Monroe</t>
  </si>
  <si>
    <t>GBA28</t>
  </si>
  <si>
    <t>Michael Richardson</t>
  </si>
  <si>
    <t>219-926-5665</t>
  </si>
  <si>
    <t>7854 Canonie Drive</t>
  </si>
  <si>
    <t>AA35</t>
  </si>
  <si>
    <t>Melanie Bowers</t>
  </si>
  <si>
    <t>219-926-5666</t>
  </si>
  <si>
    <t>7953 W. 97th Ave.</t>
  </si>
  <si>
    <t>GBS16</t>
  </si>
  <si>
    <t>Kyle Earnhart</t>
  </si>
  <si>
    <t>219-926-5667</t>
  </si>
  <si>
    <t>1561 W. 97th Place</t>
  </si>
  <si>
    <t>GBC64</t>
  </si>
  <si>
    <t>Lance Davies</t>
  </si>
  <si>
    <t>219-926-5668</t>
  </si>
  <si>
    <t>713 Sandra Street</t>
  </si>
  <si>
    <t>CC23</t>
  </si>
  <si>
    <t>Anne Davidson</t>
  </si>
  <si>
    <t>219-926-5669</t>
  </si>
  <si>
    <t>754 Jacob Ave.</t>
  </si>
  <si>
    <t>CA40</t>
  </si>
  <si>
    <t>Doug Briscoll</t>
  </si>
  <si>
    <t>219-926-5670</t>
  </si>
  <si>
    <t>9967 Joliet Street</t>
  </si>
  <si>
    <t>GW37</t>
  </si>
  <si>
    <t>George Feldsott</t>
  </si>
  <si>
    <t>219-926-5671</t>
  </si>
  <si>
    <t>126 Snow Ave.</t>
  </si>
  <si>
    <t>AS29</t>
  </si>
  <si>
    <t>Steve Singer</t>
  </si>
  <si>
    <t>219-926-5672</t>
  </si>
  <si>
    <t>459 Sally Street</t>
  </si>
  <si>
    <t>GBA14</t>
  </si>
  <si>
    <t>Carol Tucker</t>
  </si>
  <si>
    <t>219-926-5673</t>
  </si>
  <si>
    <t>788 Holly Place</t>
  </si>
  <si>
    <t>GC20</t>
  </si>
  <si>
    <t>Henry Paterson</t>
  </si>
  <si>
    <t>219-926-5674</t>
  </si>
  <si>
    <t>788 Alice Street</t>
  </si>
  <si>
    <t>GBA21</t>
  </si>
  <si>
    <t>Brooks Hillen</t>
  </si>
  <si>
    <t>219-926-5675</t>
  </si>
  <si>
    <t>755 Jones Ave.</t>
  </si>
  <si>
    <t>GBC09</t>
  </si>
  <si>
    <t>Dominick Mazza</t>
  </si>
  <si>
    <t>219-926-5676</t>
  </si>
  <si>
    <t>162 Torrance Ave.</t>
  </si>
  <si>
    <t>CW30</t>
  </si>
  <si>
    <t>Jennifer Snyder</t>
  </si>
  <si>
    <t>219-926-5677</t>
  </si>
  <si>
    <t>792 Ridgelawn</t>
  </si>
  <si>
    <t>AW69</t>
  </si>
  <si>
    <t>Joshua Maccaluso</t>
  </si>
  <si>
    <t>219-926-5678</t>
  </si>
  <si>
    <t>1526 E South Street</t>
  </si>
  <si>
    <t>GBW05</t>
  </si>
  <si>
    <t>Bill Wheeler</t>
  </si>
  <si>
    <t>219-926-5679</t>
  </si>
  <si>
    <t>150 Senecca Road</t>
  </si>
  <si>
    <t>GBS69</t>
  </si>
  <si>
    <t>Todd Masters</t>
  </si>
  <si>
    <t>219-926-5680</t>
  </si>
  <si>
    <t>129 Monroe</t>
  </si>
  <si>
    <t>GW30</t>
  </si>
  <si>
    <t>Karina Abel</t>
  </si>
  <si>
    <t>219-926-5681</t>
  </si>
  <si>
    <t>7855 Canonie Drive</t>
  </si>
  <si>
    <t>AC27</t>
  </si>
  <si>
    <t>Edward Trelly</t>
  </si>
  <si>
    <t>219-926-5682</t>
  </si>
  <si>
    <t>7954 W. 97th Ave.</t>
  </si>
  <si>
    <t>GBA24</t>
  </si>
  <si>
    <t>Christina Lillie</t>
  </si>
  <si>
    <t>219-926-5683</t>
  </si>
  <si>
    <t>1562 W. 97th Place</t>
  </si>
  <si>
    <t>AW58</t>
  </si>
  <si>
    <t>Michael Lewis</t>
  </si>
  <si>
    <t>219-926-5684</t>
  </si>
  <si>
    <t>714 Sandra Street</t>
  </si>
  <si>
    <t>GA08</t>
  </si>
  <si>
    <t>Jerry McDonald</t>
  </si>
  <si>
    <t>219-926-5685</t>
  </si>
  <si>
    <t>755 Jacob Ave.</t>
  </si>
  <si>
    <t>AC17</t>
  </si>
  <si>
    <t>Lynne Simmons</t>
  </si>
  <si>
    <t>219-926-5686</t>
  </si>
  <si>
    <t>9968 Joliet Street</t>
  </si>
  <si>
    <t>AA25</t>
  </si>
  <si>
    <t>Lindsey Winger</t>
  </si>
  <si>
    <t>219-926-5687</t>
  </si>
  <si>
    <t>127 Snow Ave.</t>
  </si>
  <si>
    <t>CW03</t>
  </si>
  <si>
    <t>Chris Reed</t>
  </si>
  <si>
    <t>219-926-5688</t>
  </si>
  <si>
    <t>460 Sally Street</t>
  </si>
  <si>
    <t>GA23</t>
  </si>
  <si>
    <t>Paula Robinson</t>
  </si>
  <si>
    <t>219-926-5689</t>
  </si>
  <si>
    <t>789 Holly Place</t>
  </si>
  <si>
    <t>GBW66</t>
  </si>
  <si>
    <t>William Abel</t>
  </si>
  <si>
    <t>219-926-5690</t>
  </si>
  <si>
    <t>789 Alice Street</t>
  </si>
  <si>
    <t>CC45</t>
  </si>
  <si>
    <t>Shirley Dandrow</t>
  </si>
  <si>
    <t>219-926-5691</t>
  </si>
  <si>
    <t>756 Jones Ave.</t>
  </si>
  <si>
    <t>GS54</t>
  </si>
  <si>
    <t>Kim Smith</t>
  </si>
  <si>
    <t>219-926-5692</t>
  </si>
  <si>
    <t>163 Torrance Ave.</t>
  </si>
  <si>
    <t>GC26</t>
  </si>
  <si>
    <t>Maria Switzer</t>
  </si>
  <si>
    <t>219-926-5693</t>
  </si>
  <si>
    <t>793 Ridgelawn</t>
  </si>
  <si>
    <t>GA27</t>
  </si>
  <si>
    <t>John Jacobs</t>
  </si>
  <si>
    <t>219-926-5694</t>
  </si>
  <si>
    <t>1527 E South Street</t>
  </si>
  <si>
    <t>GBW12</t>
  </si>
  <si>
    <t>Bradley Howard</t>
  </si>
  <si>
    <t>219-926-5695</t>
  </si>
  <si>
    <t>151 Senecca Road</t>
  </si>
  <si>
    <t>AA02</t>
  </si>
  <si>
    <t>Frieda Binga</t>
  </si>
  <si>
    <t>219-926-5696</t>
  </si>
  <si>
    <t>130 Monroe</t>
  </si>
  <si>
    <t>GC07</t>
  </si>
  <si>
    <t>Holly Taylor</t>
  </si>
  <si>
    <t>219-926-5697</t>
  </si>
  <si>
    <t>7856 Canonie Drive</t>
  </si>
  <si>
    <t>GW47</t>
  </si>
  <si>
    <t>Tim Barthoff</t>
  </si>
  <si>
    <t>219-926-5698</t>
  </si>
  <si>
    <t>7955 W. 97th Ave.</t>
  </si>
  <si>
    <t>AW39</t>
  </si>
  <si>
    <t>Esther Williams</t>
  </si>
  <si>
    <t>219-926-5699</t>
  </si>
  <si>
    <t>1563 W. 97th Place</t>
  </si>
  <si>
    <t>CS79</t>
  </si>
  <si>
    <t>Theresa Miller</t>
  </si>
  <si>
    <t>219-926-5700</t>
  </si>
  <si>
    <t>715 Sandra Street</t>
  </si>
  <si>
    <t>AS23</t>
  </si>
  <si>
    <t>Marianne Calvin</t>
  </si>
  <si>
    <t>219-926-5701</t>
  </si>
  <si>
    <t>756 Jacob Ave.</t>
  </si>
  <si>
    <t>GW11</t>
  </si>
  <si>
    <t>Sue Petty</t>
  </si>
  <si>
    <t>219-926-5702</t>
  </si>
  <si>
    <t>9969 Joliet Street</t>
  </si>
  <si>
    <t>AS12</t>
  </si>
  <si>
    <t>Grace Sloan</t>
  </si>
  <si>
    <t>219-926-5703</t>
  </si>
  <si>
    <t>128 Snow Ave.</t>
  </si>
  <si>
    <t>GC24</t>
  </si>
  <si>
    <t>Richard Gibbs</t>
  </si>
  <si>
    <t>219-926-5704</t>
  </si>
  <si>
    <t>461 Sally Street</t>
  </si>
  <si>
    <t>AW04</t>
  </si>
  <si>
    <t>Lorrie Sullivan</t>
  </si>
  <si>
    <t>219-926-5705</t>
  </si>
  <si>
    <t>790 Holly Place</t>
  </si>
  <si>
    <t>GBA33</t>
  </si>
  <si>
    <t>Ted Hayes</t>
  </si>
  <si>
    <t>219-926-5706</t>
  </si>
  <si>
    <t>790 Alice Street</t>
  </si>
  <si>
    <t>GA57</t>
  </si>
  <si>
    <t>Helen Stewart</t>
  </si>
  <si>
    <t>219-926-5707</t>
  </si>
  <si>
    <t>757 Jones Ave.</t>
  </si>
  <si>
    <t>CS32</t>
  </si>
  <si>
    <t>Katie Smith</t>
  </si>
  <si>
    <t>219-926-5708</t>
  </si>
  <si>
    <t>164 Torrance Ave.</t>
  </si>
  <si>
    <t>GBA23</t>
  </si>
  <si>
    <t>Jane Winters</t>
  </si>
  <si>
    <t>219-926-5709</t>
  </si>
  <si>
    <t>794 Ridgelawn</t>
  </si>
  <si>
    <t>GC02</t>
  </si>
  <si>
    <t>Paul Martin</t>
  </si>
  <si>
    <t>219-926-5710</t>
  </si>
  <si>
    <t>1528 E South Street</t>
  </si>
  <si>
    <t>GBA48</t>
  </si>
  <si>
    <t>Geoff Brown</t>
  </si>
  <si>
    <t>219-926-5711</t>
  </si>
  <si>
    <t>152 Senecca Road</t>
  </si>
  <si>
    <t>AW48</t>
  </si>
  <si>
    <t>Alice Owens</t>
  </si>
  <si>
    <t>219-926-5712</t>
  </si>
  <si>
    <t>131 Monroe</t>
  </si>
  <si>
    <t>AC53</t>
  </si>
  <si>
    <t>Greg Thomas</t>
  </si>
  <si>
    <t>219-926-5713</t>
  </si>
  <si>
    <t>7857 Canonie Drive</t>
  </si>
  <si>
    <t>GS09</t>
  </si>
  <si>
    <t>Sam Whitney</t>
  </si>
  <si>
    <t>219-926-5714</t>
  </si>
  <si>
    <t>7956 W. 97th Ave.</t>
  </si>
  <si>
    <t>AA70</t>
  </si>
  <si>
    <t>Erin Binga</t>
  </si>
  <si>
    <t>219-926-5715</t>
  </si>
  <si>
    <t>1564 W. 97th Place</t>
  </si>
  <si>
    <t>AW59</t>
  </si>
  <si>
    <t>Amy Tooley</t>
  </si>
  <si>
    <t>219-926-5716</t>
  </si>
  <si>
    <t>716 Sandra Street</t>
  </si>
  <si>
    <t>Employee Application</t>
  </si>
  <si>
    <t>Departments</t>
  </si>
  <si>
    <t>Sales</t>
  </si>
  <si>
    <t>Name:</t>
  </si>
  <si>
    <t>Fin</t>
  </si>
  <si>
    <t>Address:</t>
  </si>
  <si>
    <t>Edu</t>
  </si>
  <si>
    <t>City:</t>
  </si>
  <si>
    <t>Comm</t>
  </si>
  <si>
    <t>State:</t>
  </si>
  <si>
    <t>Acct</t>
  </si>
  <si>
    <t>Zip:</t>
  </si>
  <si>
    <t>e-mail:</t>
  </si>
  <si>
    <t>Phone Number:</t>
  </si>
  <si>
    <t>Age:</t>
  </si>
  <si>
    <t>Desired Dept:</t>
  </si>
  <si>
    <t>Application #:</t>
  </si>
  <si>
    <t>Choose Cateogry</t>
  </si>
  <si>
    <t>Alcohol</t>
  </si>
  <si>
    <t>ID</t>
  </si>
  <si>
    <t>PRODUCT NAME</t>
  </si>
  <si>
    <t>UNIT PRICE</t>
  </si>
  <si>
    <t>UNITS IN STOCK</t>
  </si>
  <si>
    <t>UNITS ON ORDER</t>
  </si>
  <si>
    <t>ReOrder Level</t>
  </si>
  <si>
    <t>CATEGORY</t>
  </si>
  <si>
    <t>Coke</t>
  </si>
  <si>
    <t>Beverages</t>
  </si>
  <si>
    <t>Tissue</t>
  </si>
  <si>
    <t>Paper</t>
  </si>
  <si>
    <t>Tape</t>
  </si>
  <si>
    <t>Misc</t>
  </si>
  <si>
    <t>Grapes</t>
  </si>
  <si>
    <t>Fruit</t>
  </si>
  <si>
    <t>Brownies</t>
  </si>
  <si>
    <t>Snacks</t>
  </si>
  <si>
    <t>Red Wine</t>
  </si>
  <si>
    <t>White Wine</t>
  </si>
  <si>
    <t>Household Supplies</t>
  </si>
  <si>
    <t>Soap</t>
  </si>
  <si>
    <t>Pasta</t>
  </si>
  <si>
    <t>Spagetti</t>
  </si>
  <si>
    <t>Condiments</t>
  </si>
  <si>
    <t>olives</t>
  </si>
  <si>
    <t>Dairy</t>
  </si>
  <si>
    <t>cheese</t>
  </si>
  <si>
    <t>Cereal</t>
  </si>
  <si>
    <t>Apples</t>
  </si>
  <si>
    <t>Bread</t>
  </si>
  <si>
    <t>Granolia Bars</t>
  </si>
  <si>
    <t>Beauty</t>
  </si>
  <si>
    <t>Ketchup</t>
  </si>
  <si>
    <t>Mustard</t>
  </si>
  <si>
    <t>Captain Crunch</t>
  </si>
  <si>
    <t>Bagels</t>
  </si>
  <si>
    <t>Hot Dog buns</t>
  </si>
  <si>
    <t>Pears</t>
  </si>
  <si>
    <t>Apple Juice</t>
  </si>
  <si>
    <t>Grape Juice</t>
  </si>
  <si>
    <t>Peanuts</t>
  </si>
  <si>
    <t>Potato Chips</t>
  </si>
  <si>
    <t>Pretzels</t>
  </si>
  <si>
    <t>Relish</t>
  </si>
  <si>
    <t>Mayo</t>
  </si>
  <si>
    <t>Q-Tips</t>
  </si>
  <si>
    <t/>
  </si>
  <si>
    <t>Splash International Theme Park</t>
  </si>
  <si>
    <t>Quarterly Sales Report</t>
  </si>
  <si>
    <t>Location</t>
  </si>
  <si>
    <t>Qtr 1</t>
  </si>
  <si>
    <t>Qtr 2</t>
  </si>
  <si>
    <t>Qtr 3</t>
  </si>
  <si>
    <t>Qtr 4</t>
  </si>
  <si>
    <t>Total</t>
  </si>
  <si>
    <t>Australia</t>
  </si>
  <si>
    <t>Germany</t>
  </si>
  <si>
    <t>Canada</t>
  </si>
  <si>
    <t>Great Britain</t>
  </si>
  <si>
    <t>Quarter Total</t>
  </si>
  <si>
    <t>% of TOTAL</t>
  </si>
  <si>
    <t>2010 CEI Sales</t>
  </si>
  <si>
    <t>CLASSES</t>
  </si>
  <si>
    <t>DESIGN</t>
  </si>
  <si>
    <t>FIXING</t>
  </si>
  <si>
    <t>YEAR</t>
  </si>
  <si>
    <t># students</t>
  </si>
  <si>
    <t>Price</t>
  </si>
  <si>
    <t>CEI Sales for 2010- 2013</t>
  </si>
  <si>
    <t>Computer Training</t>
  </si>
  <si>
    <t>Quarter</t>
  </si>
  <si>
    <t>% of Training</t>
  </si>
  <si>
    <t xml:space="preserve">Projected </t>
  </si>
  <si>
    <t>Bad</t>
  </si>
  <si>
    <t>Ok</t>
  </si>
  <si>
    <t>GREAT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</si>
  <si>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</si>
  <si>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</si>
  <si>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</si>
  <si>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</si>
  <si>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</si>
  <si>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</si>
  <si>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</si>
  <si>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</si>
  <si>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</si>
  <si>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</si>
  <si>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</si>
  <si>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</si>
  <si>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 total</t>
  </si>
  <si>
    <t>2015 total</t>
  </si>
  <si>
    <t>2016 total</t>
  </si>
  <si>
    <t>YEARQTR</t>
  </si>
  <si>
    <t>Customer</t>
  </si>
  <si>
    <t>Tons</t>
  </si>
  <si>
    <t>USD/NT</t>
  </si>
  <si>
    <t>USD/NT &gt; 900</t>
  </si>
  <si>
    <t>USD/NT &lt; 800</t>
  </si>
  <si>
    <t>2009 Q1 or Q2</t>
  </si>
  <si>
    <t>2009Q1</t>
  </si>
  <si>
    <t>2009Q1 &amp; 2009Q3 Total tons</t>
  </si>
  <si>
    <t>2009Q2 &amp; 2009Q4 Total tons</t>
  </si>
  <si>
    <t>2009Q2</t>
  </si>
  <si>
    <t>2009Q3</t>
  </si>
  <si>
    <t>2009Q1 Average tons</t>
  </si>
  <si>
    <t>2009Q4</t>
  </si>
  <si>
    <t>2009Q2 Average tons</t>
  </si>
  <si>
    <t>2009Q3 Average tons</t>
  </si>
  <si>
    <t>2009Q4 Average tons</t>
  </si>
  <si>
    <t>2010Q1</t>
  </si>
  <si>
    <t>2010Q2</t>
  </si>
  <si>
    <t>2010Q3</t>
  </si>
  <si>
    <t>2010Q4</t>
  </si>
  <si>
    <t>ABC</t>
  </si>
  <si>
    <t>Total ABC USD/NT</t>
  </si>
  <si>
    <t>Total ABC 2010 Tons</t>
  </si>
  <si>
    <t>Average ABC 2010 Tons</t>
  </si>
  <si>
    <t>&gt; 1000 &amp; Paul's Body Shop</t>
  </si>
  <si>
    <t>Paul's Body Shop</t>
  </si>
  <si>
    <t>Total Paul's Body Shop USD/NT</t>
  </si>
  <si>
    <t>Total Paul's Body Shop 2010 Tons</t>
  </si>
  <si>
    <t>Average Paul's Body Shop 2010 Tons</t>
  </si>
  <si>
    <t>Armor</t>
  </si>
  <si>
    <t>Total Armor USD/NT</t>
  </si>
  <si>
    <t>Total Armor 2010 Tons</t>
  </si>
  <si>
    <t>Average Armor 2010 Tons</t>
  </si>
  <si>
    <t>Mendard</t>
  </si>
  <si>
    <t>Total Mendard USD/NT</t>
  </si>
  <si>
    <t>Total Mendard 2010 Tons</t>
  </si>
  <si>
    <t>Average Mendard 2010 Tons</t>
  </si>
  <si>
    <t>Ricoh</t>
  </si>
  <si>
    <t>Total Ricoh USD/NT</t>
  </si>
  <si>
    <t>Total Ricoh 2010 Tons</t>
  </si>
  <si>
    <t>Average Ricoh 2010 Tons</t>
  </si>
  <si>
    <t>Dyetrans</t>
  </si>
  <si>
    <t>Sales Contest: Southwest Region</t>
  </si>
  <si>
    <t>(All amounts are in thousands of dollars.)</t>
  </si>
  <si>
    <t>Comm Rate</t>
  </si>
  <si>
    <t>Quota</t>
  </si>
  <si>
    <t>Name</t>
  </si>
  <si>
    <t>April</t>
  </si>
  <si>
    <t>May</t>
  </si>
  <si>
    <t>June</t>
  </si>
  <si>
    <t>Comm.</t>
  </si>
  <si>
    <t>Percentage</t>
  </si>
  <si>
    <t>Long</t>
  </si>
  <si>
    <t>Olson</t>
  </si>
  <si>
    <t>Stark</t>
  </si>
  <si>
    <t>Unger</t>
  </si>
  <si>
    <t>Packer</t>
  </si>
  <si>
    <t>Sales Contest:  Northwest Region</t>
  </si>
  <si>
    <t>NA</t>
  </si>
  <si>
    <t>Sales Contest:  Northeast Region</t>
  </si>
  <si>
    <t>5-YEAR LOAN AMORTIZATION SCHEDULE</t>
  </si>
  <si>
    <t>Principal Amount:</t>
  </si>
  <si>
    <t xml:space="preserve">        Monthly Payment</t>
  </si>
  <si>
    <t>Payment formula is</t>
  </si>
  <si>
    <t>Interest Rate:</t>
  </si>
  <si>
    <t>=PMT(rate per period,Total number of payments, negative principal amount)</t>
  </si>
  <si>
    <t>Term in Months:</t>
  </si>
  <si>
    <t>Beginning</t>
  </si>
  <si>
    <t>Remaining</t>
  </si>
  <si>
    <t>Month</t>
  </si>
  <si>
    <t>Principal</t>
  </si>
  <si>
    <t>Interest</t>
  </si>
  <si>
    <t>Balance</t>
  </si>
  <si>
    <t>Paid</t>
  </si>
  <si>
    <t>Amount</t>
  </si>
  <si>
    <t>TOTALS:</t>
  </si>
  <si>
    <t>Budget for Upcoming Fiscal Year</t>
  </si>
  <si>
    <t>Gross Revenue</t>
  </si>
  <si>
    <t>Cost of Goods Sold</t>
  </si>
  <si>
    <t>Gross Profit</t>
  </si>
  <si>
    <t>Rent &amp; Utilities</t>
  </si>
  <si>
    <t>General Administrative</t>
  </si>
  <si>
    <t>Expenses</t>
  </si>
  <si>
    <t>Operation Income</t>
  </si>
  <si>
    <t>CEI PAYROLL</t>
  </si>
  <si>
    <t>SSN</t>
  </si>
  <si>
    <t>AREA Code</t>
  </si>
  <si>
    <t>PAY</t>
  </si>
  <si>
    <t>HOURS</t>
  </si>
  <si>
    <t>GROSS</t>
  </si>
  <si>
    <t>FICA</t>
  </si>
  <si>
    <t>FED</t>
  </si>
  <si>
    <t>NET</t>
  </si>
  <si>
    <t>Chris</t>
  </si>
  <si>
    <t>(219) 333-3333</t>
  </si>
  <si>
    <t>Tom</t>
  </si>
  <si>
    <t>(312) 223-3334</t>
  </si>
  <si>
    <t>Pete</t>
  </si>
  <si>
    <t>312 123-5678</t>
  </si>
  <si>
    <t>Henry</t>
  </si>
  <si>
    <t>(219) 678-1256</t>
  </si>
  <si>
    <t>Patti</t>
  </si>
  <si>
    <t>(219) 879-1289</t>
  </si>
  <si>
    <t>Christopher</t>
  </si>
  <si>
    <t>(219) 435-4578</t>
  </si>
  <si>
    <t>THE PAY INCREASE EXPECTED IN 2008 IS .05%</t>
  </si>
  <si>
    <t>THE PAY INCREASE EXPECTED IN 2007 IS .05%</t>
  </si>
  <si>
    <t>Rainbow Computer Sales</t>
  </si>
  <si>
    <t>First Quarter Monthly Activity</t>
  </si>
  <si>
    <t>January</t>
  </si>
  <si>
    <t>February</t>
  </si>
  <si>
    <t>March</t>
  </si>
  <si>
    <t>TOTALS</t>
  </si>
  <si>
    <t>Printers</t>
  </si>
  <si>
    <t>Monitors</t>
  </si>
  <si>
    <t>Keyboards</t>
  </si>
  <si>
    <t>Disk Drives</t>
  </si>
  <si>
    <t>CPU's</t>
  </si>
  <si>
    <t>Second Quarter Monthly Activity</t>
  </si>
  <si>
    <t>Third Quarter Monthly Activity</t>
  </si>
  <si>
    <t>July</t>
  </si>
  <si>
    <t>August</t>
  </si>
  <si>
    <t>September</t>
  </si>
  <si>
    <t>Fourth Quarter Monthly Activity</t>
  </si>
  <si>
    <t>October</t>
  </si>
  <si>
    <t>November</t>
  </si>
  <si>
    <t>December</t>
  </si>
  <si>
    <t>Click here to see the employee information</t>
  </si>
  <si>
    <t>Click here to see the graph</t>
  </si>
  <si>
    <t>CIRCA Company</t>
  </si>
  <si>
    <t>New Hire Forecast - Qtr 4</t>
  </si>
  <si>
    <t>Position</t>
  </si>
  <si>
    <t>Forecast</t>
  </si>
  <si>
    <t>Non-Exempt</t>
  </si>
  <si>
    <t>Exempt</t>
  </si>
  <si>
    <t>Total:</t>
  </si>
  <si>
    <t>CEI STUDENTS</t>
  </si>
  <si>
    <t>Bob</t>
  </si>
  <si>
    <t>Word</t>
  </si>
  <si>
    <t>Betty</t>
  </si>
  <si>
    <t>Excel</t>
  </si>
  <si>
    <t>James</t>
  </si>
  <si>
    <t>Harry</t>
  </si>
  <si>
    <t>PowerPoint</t>
  </si>
  <si>
    <t>Sue</t>
  </si>
  <si>
    <t>Patty</t>
  </si>
  <si>
    <t>Jane</t>
  </si>
  <si>
    <t>Elanor</t>
  </si>
  <si>
    <t>Jimmy</t>
  </si>
  <si>
    <t>Sammi</t>
  </si>
  <si>
    <t>Katie</t>
  </si>
  <si>
    <t>John</t>
  </si>
  <si>
    <t>Sam</t>
  </si>
  <si>
    <t>CONTACT NAME</t>
  </si>
  <si>
    <t>CLASS</t>
  </si>
  <si>
    <t># STUDENTS</t>
  </si>
  <si>
    <t>AGE</t>
  </si>
  <si>
    <t>FIRST</t>
  </si>
  <si>
    <t>MIDDLE</t>
  </si>
  <si>
    <t>LAST</t>
  </si>
  <si>
    <t>FULL</t>
  </si>
  <si>
    <t>Pat</t>
  </si>
  <si>
    <t>Judy</t>
  </si>
  <si>
    <t>E.</t>
  </si>
  <si>
    <t>David</t>
  </si>
  <si>
    <t>R.</t>
  </si>
  <si>
    <t>Elizabeth</t>
  </si>
  <si>
    <t>William</t>
  </si>
  <si>
    <t>Edward</t>
  </si>
  <si>
    <t>K.</t>
  </si>
  <si>
    <t>Lawrence</t>
  </si>
  <si>
    <t>Jones</t>
  </si>
  <si>
    <t>Smith</t>
  </si>
  <si>
    <t>Brown</t>
  </si>
  <si>
    <t>Edgar</t>
  </si>
  <si>
    <t>Pager</t>
  </si>
  <si>
    <t>Ledger</t>
  </si>
  <si>
    <t>Black</t>
  </si>
  <si>
    <t>Logic</t>
  </si>
  <si>
    <t>Jonesville</t>
  </si>
  <si>
    <t>Pringer</t>
  </si>
  <si>
    <t>Jones, Chris E</t>
  </si>
  <si>
    <t>Smith, Tom David</t>
  </si>
  <si>
    <t>Edgar, Judy R</t>
  </si>
  <si>
    <t>Pager, Betty Elizabeth</t>
  </si>
  <si>
    <t>Ledger, John William</t>
  </si>
  <si>
    <t>Black, James Edward</t>
  </si>
  <si>
    <t>Jonesville, Henry K</t>
  </si>
  <si>
    <t>Pringer, Sam Lawrence</t>
  </si>
  <si>
    <t>Brown, Pat</t>
  </si>
  <si>
    <t>Logic, Patti</t>
  </si>
  <si>
    <t>Test for the kids</t>
  </si>
  <si>
    <t>Change these Roman numbers to Arabic</t>
  </si>
  <si>
    <t>XVIII</t>
  </si>
  <si>
    <t>VI</t>
  </si>
  <si>
    <t>CLXI</t>
  </si>
  <si>
    <t>MCXII</t>
  </si>
  <si>
    <t>XLBII</t>
  </si>
  <si>
    <t>MMXIII</t>
  </si>
  <si>
    <t>-XVIII</t>
  </si>
  <si>
    <t>ROMAN</t>
  </si>
  <si>
    <t>ARABIC</t>
  </si>
  <si>
    <t>2015-2016</t>
  </si>
  <si>
    <t>PERCENTAGE</t>
  </si>
  <si>
    <t>GROCERIES</t>
  </si>
  <si>
    <t>COST</t>
  </si>
  <si>
    <t>QTY</t>
  </si>
  <si>
    <t>Milk</t>
  </si>
  <si>
    <t>Cookies</t>
  </si>
  <si>
    <t>Oranges</t>
  </si>
  <si>
    <t>Total Spent</t>
  </si>
  <si>
    <t>Product</t>
  </si>
  <si>
    <t>Date</t>
  </si>
  <si>
    <t>Team</t>
  </si>
  <si>
    <t>Division</t>
  </si>
  <si>
    <t>State</t>
  </si>
  <si>
    <t>Units</t>
  </si>
  <si>
    <t>Unit Price</t>
  </si>
  <si>
    <t>ASH-1005</t>
  </si>
  <si>
    <t>CHIN</t>
  </si>
  <si>
    <t>ASH-1008</t>
  </si>
  <si>
    <t>CAMB</t>
  </si>
  <si>
    <t>ASH-1011</t>
  </si>
  <si>
    <t>MYAN</t>
  </si>
  <si>
    <t>ASH-1012</t>
  </si>
  <si>
    <t>THAI</t>
  </si>
  <si>
    <t>ASH-1039</t>
  </si>
  <si>
    <t>ASH-1056</t>
  </si>
  <si>
    <t>INDO</t>
  </si>
  <si>
    <t>ASH-1058</t>
  </si>
  <si>
    <t>INDI</t>
  </si>
  <si>
    <t>ASH-1063</t>
  </si>
  <si>
    <t>ASH-1013</t>
  </si>
  <si>
    <t>NB</t>
  </si>
  <si>
    <t>ASH-1049</t>
  </si>
  <si>
    <t>BD</t>
  </si>
  <si>
    <t>ASH-1054</t>
  </si>
  <si>
    <t>ASH-1055</t>
  </si>
  <si>
    <t>BC</t>
  </si>
  <si>
    <t>ASH-1060</t>
  </si>
  <si>
    <t>QU</t>
  </si>
  <si>
    <t>ASH-1061</t>
  </si>
  <si>
    <t>NS</t>
  </si>
  <si>
    <t>ASH-1062</t>
  </si>
  <si>
    <t>ASH-1067</t>
  </si>
  <si>
    <t>MA</t>
  </si>
  <si>
    <t>ASH-1003</t>
  </si>
  <si>
    <t>GER</t>
  </si>
  <si>
    <t>ASH-1043</t>
  </si>
  <si>
    <t>ASH-1045</t>
  </si>
  <si>
    <t>DEN</t>
  </si>
  <si>
    <t>ASH-1052</t>
  </si>
  <si>
    <t>ASH-1053</t>
  </si>
  <si>
    <t>ASH-1059</t>
  </si>
  <si>
    <t>ITA</t>
  </si>
  <si>
    <t>ASH-1001</t>
  </si>
  <si>
    <t>United States</t>
  </si>
  <si>
    <t>WA</t>
  </si>
  <si>
    <t>ASH-1002</t>
  </si>
  <si>
    <t>OR</t>
  </si>
  <si>
    <t>ASH-1006</t>
  </si>
  <si>
    <t>MT</t>
  </si>
  <si>
    <t>ASH-1007</t>
  </si>
  <si>
    <t>GA</t>
  </si>
  <si>
    <t>ASH-1016</t>
  </si>
  <si>
    <t>NY</t>
  </si>
  <si>
    <t>ASH-1017</t>
  </si>
  <si>
    <t>CA</t>
  </si>
  <si>
    <t>ASH-1024</t>
  </si>
  <si>
    <t>MN</t>
  </si>
  <si>
    <t>Carlos Sanchez and Sons</t>
  </si>
  <si>
    <t>2005-2016 sales</t>
  </si>
  <si>
    <t>Russian</t>
  </si>
  <si>
    <t>Dutch</t>
  </si>
  <si>
    <t>Welsch</t>
  </si>
  <si>
    <t>Sales Contest:  FORECAST FOR 2017</t>
  </si>
  <si>
    <t>THE PAY INCREASE EXPECTED IN2016 IS .05%</t>
  </si>
  <si>
    <t>JANUARY, 2010</t>
  </si>
  <si>
    <t>FEBRUARY, 2010</t>
  </si>
  <si>
    <t>March, 2010</t>
  </si>
  <si>
    <t>Checked by:</t>
  </si>
  <si>
    <t>New Student</t>
  </si>
  <si>
    <t>TOTAL MINUTES</t>
  </si>
  <si>
    <t>MINUTES</t>
  </si>
  <si>
    <t>Products</t>
  </si>
  <si>
    <t>Coffee</t>
  </si>
  <si>
    <t>Soda</t>
  </si>
  <si>
    <t>Jan</t>
  </si>
  <si>
    <t>Feb</t>
  </si>
  <si>
    <t>Mar</t>
  </si>
  <si>
    <t>Apr</t>
  </si>
  <si>
    <t>Jun</t>
  </si>
  <si>
    <t>Our goal is to increase sales by 5%</t>
  </si>
  <si>
    <t>SALES FOR 2022</t>
  </si>
  <si>
    <t>Product 1</t>
  </si>
  <si>
    <t>Product 2</t>
  </si>
  <si>
    <t>Product 3</t>
  </si>
  <si>
    <t>Product 4</t>
  </si>
  <si>
    <t>Product 5</t>
  </si>
  <si>
    <t>Projectred 2024</t>
  </si>
  <si>
    <t>5% Increase</t>
  </si>
  <si>
    <t>2% increase</t>
  </si>
  <si>
    <t>Projected 2023</t>
  </si>
  <si>
    <t>AMORTIZATION SCHEDULE</t>
  </si>
  <si>
    <t>Monthly Payment</t>
  </si>
  <si>
    <t>Number of Months</t>
  </si>
  <si>
    <t>COURSE</t>
  </si>
  <si>
    <t>SCHOOL A</t>
  </si>
  <si>
    <t>SCHOOL B</t>
  </si>
  <si>
    <t>SCHOOL C</t>
  </si>
  <si>
    <t>English</t>
  </si>
  <si>
    <t>Phycics</t>
  </si>
  <si>
    <t>Math</t>
  </si>
  <si>
    <t>% Increase last year</t>
  </si>
  <si>
    <t>Math 101</t>
  </si>
  <si>
    <t>Semester</t>
  </si>
  <si>
    <t>Students</t>
  </si>
  <si>
    <t>Topics</t>
  </si>
  <si>
    <t>Finite</t>
  </si>
  <si>
    <t>Calculas</t>
  </si>
  <si>
    <t>Geometry</t>
  </si>
  <si>
    <t>Algebra 1</t>
  </si>
  <si>
    <t>Algebra 2</t>
  </si>
  <si>
    <t>TOTAL REVENUE</t>
  </si>
  <si>
    <t>FIXED COSTS</t>
  </si>
  <si>
    <t>VARIABLE COSTS</t>
  </si>
  <si>
    <t>TOTAL COST</t>
  </si>
  <si>
    <t>Services Revenue</t>
  </si>
  <si>
    <t>Product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</si>
</sst>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_(&quot;$&quot;* #,##0_);_(&quot;$&quot;* \(#,##0\);_(&quot;$&quot;* &quot;-&quot;??_);_(@_)"/>
    <numFmt numFmtId="167" formatCode="0.0%"/>
  </numFmts>
  <fonts count="30">
    <font>
      <sz val="10"/>
      <name val="Arial"/>
    </font>
    <font>
      <b/>
      <sz val="14"/>
      <color indexed="10"/>
      <name val="Arial"/>
      <family val="2"/>
    </font>
    <font>
      <b/>
      <sz val="10"/>
      <name val="Arial"/>
      <family val="2"/>
    </font>
    <font>
      <b/>
      <sz val="10"/>
      <color indexed="1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i/>
      <sz val="10"/>
      <name val="Arial"/>
      <family val="2"/>
    </font>
    <font>
      <b/>
      <sz val="11"/>
      <color theme="1"/>
      <name val="Calibri"/>
      <family val="2"/>
      <scheme val="minor"/>
    </font>
    <font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5"/>
      <name val="Arial"/>
      <family val="2"/>
    </font>
    <font>
      <b/>
      <sz val="12"/>
      <color indexed="10"/>
      <name val="Arial"/>
      <family val="2"/>
    </font>
    <font>
      <b/>
      <sz val="10"/>
      <name val="Arial"/>
      <family val="2"/>
    </font>
    <font>
      <b/>
      <sz val="20"/>
      <color indexed="10"/>
      <name val="Arial"/>
      <family val="2"/>
    </font>
    <font>
      <b/>
      <sz val="10"/>
      <name val="Andy"/>
      <family val="4"/>
    </font>
    <font>
      <b/>
      <sz val="20"/>
      <color rgb="FF002060"/>
      <name val="Andy"/>
      <family val="4"/>
    </font>
    <font>
      <b/>
      <sz val="14"/>
      <name val="Arial"/>
      <family val="2"/>
    </font>
    <font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Arial"/>
      <family val="2"/>
    </font>
    <font>
      <b/>
      <sz val="10"/>
      <color indexed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18"/>
      </bottom>
      <diagonal/>
    </border>
    <border>
      <left/>
      <right/>
      <top style="medium">
        <color indexed="1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</borders>
  <cellStyleXfs count="4">
    <xf numFmtId="0" fontId="0" fillId="0" borderId="0"/>
    <xf numFmtId="9" fontId="11" fillId="0" borderId="0" applyFont="0" applyFill="0" applyBorder="0" applyAlignment="0" applyProtection="0"/>
    <xf numFmtId="43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3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5" fillId="0" borderId="1" xfId="0" applyFont="1" applyBorder="1"/>
    <xf numFmtId="0" fontId="5" fillId="0" borderId="2" xfId="0" applyFont="1" applyBorder="1"/>
    <xf numFmtId="7" fontId="4" fillId="0" borderId="3" xfId="0" applyNumberFormat="1" applyFont="1" applyBorder="1"/>
    <xf numFmtId="7" fontId="4" fillId="0" borderId="4" xfId="0" applyNumberFormat="1" applyFont="1" applyBorder="1"/>
    <xf numFmtId="0" fontId="7" fillId="3" borderId="0" xfId="0" applyFont="1" applyFill="1" applyAlignment="1">
      <alignment horizontal="center"/>
    </xf>
    <xf numFmtId="0" fontId="8" fillId="0" borderId="5" xfId="0" applyFont="1" applyBorder="1"/>
    <xf numFmtId="0" fontId="8" fillId="0" borderId="5" xfId="0" applyFont="1" applyBorder="1" applyAlignment="1">
      <alignment horizontal="center"/>
    </xf>
    <xf numFmtId="0" fontId="8" fillId="0" borderId="5" xfId="0" applyFont="1" applyBorder="1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0" fillId="0" borderId="0" xfId="0" applyAlignment="1">
      <alignment horizontal="right"/>
    </xf>
    <xf numFmtId="0" fontId="9" fillId="0" borderId="0" xfId="0" applyFont="1"/>
    <xf numFmtId="0" fontId="0" fillId="0" borderId="0" xfId="0" applyAlignment="1">
      <alignment wrapText="1"/>
    </xf>
    <xf numFmtId="0" fontId="0" fillId="0" borderId="0" xfId="0" quotePrefix="1"/>
    <xf numFmtId="0" fontId="10" fillId="0" borderId="0" xfId="0" applyFont="1"/>
    <xf numFmtId="0" fontId="8" fillId="0" borderId="0" xfId="0" applyFont="1"/>
    <xf numFmtId="0" fontId="2" fillId="0" borderId="6" xfId="0" applyFont="1" applyBorder="1"/>
    <xf numFmtId="0" fontId="0" fillId="0" borderId="6" xfId="0" applyBorder="1" applyAlignment="1">
      <alignment horizontal="right"/>
    </xf>
    <xf numFmtId="4" fontId="0" fillId="0" borderId="0" xfId="0" applyNumberFormat="1"/>
    <xf numFmtId="0" fontId="0" fillId="0" borderId="7" xfId="0" applyBorder="1"/>
    <xf numFmtId="164" fontId="0" fillId="0" borderId="7" xfId="0" applyNumberFormat="1" applyBorder="1"/>
    <xf numFmtId="0" fontId="2" fillId="0" borderId="1" xfId="0" applyFont="1" applyBorder="1"/>
    <xf numFmtId="0" fontId="0" fillId="0" borderId="7" xfId="0" applyBorder="1" applyAlignment="1">
      <alignment horizontal="right"/>
    </xf>
    <xf numFmtId="0" fontId="0" fillId="0" borderId="2" xfId="0" applyBorder="1" applyAlignment="1">
      <alignment horizontal="right"/>
    </xf>
    <xf numFmtId="9" fontId="0" fillId="0" borderId="0" xfId="1" applyFont="1"/>
    <xf numFmtId="0" fontId="0" fillId="0" borderId="1" xfId="0" applyBorder="1"/>
    <xf numFmtId="0" fontId="0" fillId="0" borderId="2" xfId="0" applyBorder="1"/>
    <xf numFmtId="165" fontId="0" fillId="0" borderId="0" xfId="2" applyNumberFormat="1" applyFont="1"/>
    <xf numFmtId="166" fontId="0" fillId="0" borderId="0" xfId="3" applyNumberFormat="1" applyFont="1"/>
    <xf numFmtId="0" fontId="0" fillId="0" borderId="4" xfId="0" applyBorder="1"/>
    <xf numFmtId="0" fontId="0" fillId="0" borderId="8" xfId="0" applyBorder="1"/>
    <xf numFmtId="0" fontId="14" fillId="0" borderId="4" xfId="0" applyFont="1" applyBorder="1" applyAlignment="1">
      <alignment vertical="center"/>
    </xf>
    <xf numFmtId="9" fontId="14" fillId="0" borderId="4" xfId="0" applyNumberFormat="1" applyFont="1" applyBorder="1" applyAlignment="1">
      <alignment horizontal="right" vertical="center"/>
    </xf>
    <xf numFmtId="0" fontId="14" fillId="0" borderId="8" xfId="0" applyFont="1" applyBorder="1" applyAlignment="1">
      <alignment horizontal="right" vertical="center"/>
    </xf>
    <xf numFmtId="10" fontId="14" fillId="0" borderId="4" xfId="0" applyNumberFormat="1" applyFont="1" applyBorder="1" applyAlignment="1">
      <alignment horizontal="right" vertical="center"/>
    </xf>
    <xf numFmtId="0" fontId="9" fillId="4" borderId="0" xfId="0" applyFont="1" applyFill="1"/>
    <xf numFmtId="0" fontId="9" fillId="0" borderId="0" xfId="0" applyFont="1" applyAlignment="1">
      <alignment horizontal="center"/>
    </xf>
    <xf numFmtId="0" fontId="6" fillId="0" borderId="0" xfId="0" applyFont="1"/>
    <xf numFmtId="9" fontId="0" fillId="0" borderId="0" xfId="0" applyNumberFormat="1"/>
    <xf numFmtId="37" fontId="0" fillId="0" borderId="0" xfId="0" applyNumberFormat="1"/>
    <xf numFmtId="5" fontId="0" fillId="0" borderId="0" xfId="0" applyNumberFormat="1"/>
    <xf numFmtId="39" fontId="0" fillId="0" borderId="0" xfId="0" applyNumberFormat="1"/>
    <xf numFmtId="9" fontId="0" fillId="0" borderId="0" xfId="1" applyFont="1" applyBorder="1"/>
    <xf numFmtId="0" fontId="0" fillId="0" borderId="0" xfId="1" applyNumberFormat="1" applyFont="1" applyBorder="1"/>
    <xf numFmtId="39" fontId="4" fillId="0" borderId="0" xfId="0" applyNumberFormat="1" applyFont="1"/>
    <xf numFmtId="0" fontId="1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9" fontId="2" fillId="0" borderId="0" xfId="0" applyNumberFormat="1" applyFont="1"/>
    <xf numFmtId="7" fontId="2" fillId="0" borderId="0" xfId="0" applyNumberFormat="1" applyFont="1"/>
    <xf numFmtId="8" fontId="4" fillId="0" borderId="0" xfId="0" quotePrefix="1" applyNumberFormat="1" applyFont="1"/>
    <xf numFmtId="0" fontId="4" fillId="0" borderId="6" xfId="0" applyFont="1" applyBorder="1" applyAlignment="1">
      <alignment horizontal="fill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6" fillId="0" borderId="0" xfId="0" applyFont="1"/>
    <xf numFmtId="0" fontId="17" fillId="0" borderId="0" xfId="0" applyFont="1"/>
    <xf numFmtId="0" fontId="0" fillId="0" borderId="9" xfId="0" applyBorder="1"/>
    <xf numFmtId="0" fontId="17" fillId="0" borderId="9" xfId="0" applyFont="1" applyBorder="1"/>
    <xf numFmtId="0" fontId="17" fillId="0" borderId="10" xfId="0" applyFont="1" applyBorder="1"/>
    <xf numFmtId="166" fontId="0" fillId="0" borderId="10" xfId="3" applyNumberFormat="1" applyFont="1" applyBorder="1"/>
    <xf numFmtId="44" fontId="0" fillId="0" borderId="0" xfId="3" applyFont="1"/>
    <xf numFmtId="44" fontId="0" fillId="0" borderId="0" xfId="0" applyNumberFormat="1"/>
    <xf numFmtId="0" fontId="19" fillId="5" borderId="0" xfId="0" applyFont="1" applyFill="1" applyAlignment="1">
      <alignment horizontal="center"/>
    </xf>
    <xf numFmtId="7" fontId="0" fillId="0" borderId="0" xfId="0" applyNumberFormat="1"/>
    <xf numFmtId="0" fontId="2" fillId="0" borderId="0" xfId="0" applyFont="1" applyAlignment="1">
      <alignment horizontal="centerContinuous"/>
    </xf>
    <xf numFmtId="0" fontId="0" fillId="0" borderId="11" xfId="0" applyBorder="1" applyAlignment="1">
      <alignment horizontal="center"/>
    </xf>
    <xf numFmtId="0" fontId="0" fillId="0" borderId="0" xfId="0" applyAlignment="1">
      <alignment horizontal="left"/>
    </xf>
    <xf numFmtId="0" fontId="22" fillId="0" borderId="0" xfId="0" applyFont="1"/>
    <xf numFmtId="0" fontId="23" fillId="6" borderId="0" xfId="0" applyFont="1" applyFill="1"/>
    <xf numFmtId="0" fontId="2" fillId="6" borderId="0" xfId="0" applyFont="1" applyFill="1"/>
    <xf numFmtId="0" fontId="4" fillId="0" borderId="0" xfId="0" quotePrefix="1" applyFont="1"/>
    <xf numFmtId="0" fontId="2" fillId="7" borderId="0" xfId="0" applyFont="1" applyFill="1"/>
    <xf numFmtId="0" fontId="9" fillId="8" borderId="0" xfId="0" applyFont="1" applyFill="1"/>
    <xf numFmtId="0" fontId="9" fillId="8" borderId="0" xfId="0" applyFont="1" applyFill="1" applyAlignment="1">
      <alignment horizontal="center"/>
    </xf>
    <xf numFmtId="0" fontId="25" fillId="9" borderId="12" xfId="0" applyFont="1" applyFill="1" applyBorder="1"/>
    <xf numFmtId="0" fontId="25" fillId="9" borderId="13" xfId="0" applyFont="1" applyFill="1" applyBorder="1"/>
    <xf numFmtId="165" fontId="25" fillId="9" borderId="13" xfId="2" applyNumberFormat="1" applyFont="1" applyFill="1" applyBorder="1"/>
    <xf numFmtId="0" fontId="25" fillId="9" borderId="14" xfId="0" applyFont="1" applyFill="1" applyBorder="1"/>
    <xf numFmtId="0" fontId="0" fillId="10" borderId="15" xfId="0" applyFill="1" applyBorder="1"/>
    <xf numFmtId="14" fontId="0" fillId="10" borderId="16" xfId="0" applyNumberFormat="1" applyFill="1" applyBorder="1"/>
    <xf numFmtId="0" fontId="0" fillId="10" borderId="16" xfId="0" applyFill="1" applyBorder="1"/>
    <xf numFmtId="43" fontId="0" fillId="10" borderId="16" xfId="2" applyFont="1" applyFill="1" applyBorder="1"/>
    <xf numFmtId="165" fontId="0" fillId="10" borderId="16" xfId="2" applyNumberFormat="1" applyFont="1" applyFill="1" applyBorder="1"/>
    <xf numFmtId="0" fontId="0" fillId="0" borderId="12" xfId="0" applyBorder="1"/>
    <xf numFmtId="14" fontId="0" fillId="0" borderId="13" xfId="0" applyNumberFormat="1" applyBorder="1"/>
    <xf numFmtId="0" fontId="0" fillId="0" borderId="13" xfId="0" applyBorder="1"/>
    <xf numFmtId="43" fontId="0" fillId="0" borderId="13" xfId="2" applyFont="1" applyBorder="1"/>
    <xf numFmtId="165" fontId="0" fillId="0" borderId="13" xfId="2" applyNumberFormat="1" applyFont="1" applyBorder="1"/>
    <xf numFmtId="43" fontId="0" fillId="0" borderId="14" xfId="2" applyFont="1" applyBorder="1"/>
    <xf numFmtId="0" fontId="0" fillId="10" borderId="12" xfId="0" applyFill="1" applyBorder="1"/>
    <xf numFmtId="14" fontId="0" fillId="10" borderId="13" xfId="0" applyNumberFormat="1" applyFill="1" applyBorder="1"/>
    <xf numFmtId="0" fontId="0" fillId="10" borderId="13" xfId="0" applyFill="1" applyBorder="1"/>
    <xf numFmtId="43" fontId="0" fillId="10" borderId="13" xfId="2" applyFont="1" applyFill="1" applyBorder="1"/>
    <xf numFmtId="165" fontId="0" fillId="10" borderId="13" xfId="2" applyNumberFormat="1" applyFont="1" applyFill="1" applyBorder="1"/>
    <xf numFmtId="43" fontId="0" fillId="10" borderId="14" xfId="2" applyFont="1" applyFill="1" applyBorder="1"/>
    <xf numFmtId="0" fontId="4" fillId="10" borderId="16" xfId="0" applyFont="1" applyFill="1" applyBorder="1"/>
    <xf numFmtId="0" fontId="4" fillId="0" borderId="13" xfId="0" applyFont="1" applyBorder="1"/>
    <xf numFmtId="0" fontId="4" fillId="10" borderId="13" xfId="0" applyFont="1" applyFill="1" applyBorder="1"/>
    <xf numFmtId="39" fontId="0" fillId="10" borderId="17" xfId="2" applyNumberFormat="1" applyFont="1" applyFill="1" applyBorder="1"/>
    <xf numFmtId="39" fontId="0" fillId="0" borderId="14" xfId="2" applyNumberFormat="1" applyFont="1" applyBorder="1"/>
    <xf numFmtId="39" fontId="0" fillId="10" borderId="14" xfId="2" applyNumberFormat="1" applyFont="1" applyFill="1" applyBorder="1"/>
    <xf numFmtId="0" fontId="27" fillId="2" borderId="0" xfId="0" applyFont="1" applyFill="1" applyAlignment="1">
      <alignment horizontal="center" wrapText="1"/>
    </xf>
    <xf numFmtId="0" fontId="27" fillId="2" borderId="0" xfId="0" applyFont="1" applyFill="1" applyAlignment="1">
      <alignment horizontal="center"/>
    </xf>
    <xf numFmtId="0" fontId="2" fillId="6" borderId="11" xfId="0" applyFont="1" applyFill="1" applyBorder="1"/>
    <xf numFmtId="0" fontId="29" fillId="0" borderId="0" xfId="0" applyFont="1"/>
    <xf numFmtId="167" fontId="2" fillId="0" borderId="0" xfId="0" applyNumberFormat="1" applyFont="1"/>
    <xf numFmtId="44" fontId="2" fillId="0" borderId="0" xfId="3" applyFont="1" applyAlignment="1">
      <alignment horizontal="right"/>
    </xf>
    <xf numFmtId="44" fontId="2" fillId="0" borderId="0" xfId="3" applyFont="1"/>
    <xf numFmtId="0" fontId="2" fillId="8" borderId="11" xfId="0" applyFont="1" applyFill="1" applyBorder="1"/>
    <xf numFmtId="0" fontId="0" fillId="0" borderId="11" xfId="0" applyBorder="1"/>
    <xf numFmtId="9" fontId="0" fillId="0" borderId="0" xfId="1" applyFont="1" applyFill="1" applyBorder="1"/>
    <xf numFmtId="0" fontId="2" fillId="8" borderId="11" xfId="0" applyFont="1" applyFill="1" applyBorder="1" applyAlignment="1">
      <alignment wrapText="1"/>
    </xf>
    <xf numFmtId="0" fontId="1" fillId="2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1" xfId="0" applyFont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1" fontId="2" fillId="11" borderId="0" xfId="0" applyNumberFormat="1" applyFont="1" applyFill="1"/>
    <xf numFmtId="0" fontId="16" fillId="0" borderId="0" xfId="0" applyFont="1"/>
    <xf numFmtId="0" fontId="0" fillId="0" borderId="0" xfId="0"/>
    <xf numFmtId="0" fontId="20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24" fillId="2" borderId="0" xfId="0" applyFont="1" applyFill="1" applyAlignment="1">
      <alignment horizontal="center"/>
    </xf>
    <xf numFmtId="0" fontId="21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4">
    <cellStyle name="Comma" xfId="2" builtinId="3"/>
    <cellStyle name="Currency" xfId="3" builtinId="4"/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Chart!$B$5</c:f>
              <c:strCache>
                <c:ptCount val="1"/>
                <c:pt idx="0">
                  <c:v>Qtr 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Chart!$A$6:$A$9</c:f>
              <c:strCache>
                <c:ptCount val="4"/>
                <c:pt idx="0">
                  <c:v>Australia</c:v>
                </c:pt>
                <c:pt idx="1">
                  <c:v>Germany</c:v>
                </c:pt>
                <c:pt idx="2">
                  <c:v>Canada</c:v>
                </c:pt>
                <c:pt idx="3">
                  <c:v>Great Britain</c:v>
                </c:pt>
              </c:strCache>
            </c:strRef>
          </c:cat>
          <c:val>
            <c:numRef>
              <c:f>Chart!$B$6:$B$9</c:f>
              <c:numCache>
                <c:formatCode>#,##0.00</c:formatCode>
                <c:ptCount val="4"/>
                <c:pt idx="0" formatCode="&quot;$&quot;#,##0.00">
                  <c:v>1500</c:v>
                </c:pt>
                <c:pt idx="1">
                  <c:v>1500</c:v>
                </c:pt>
                <c:pt idx="2">
                  <c:v>1100</c:v>
                </c:pt>
                <c:pt idx="3">
                  <c:v>700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F52-462D-84F4-7DF01E051A1D}"/>
            </c:ext>
          </c:extLst>
        </c:ser>
        <c:ser>
          <c:idx val="1"/>
          <c:order val="1"/>
          <c:tx>
            <c:strRef>
              <c:f>Chart!$C$5</c:f>
              <c:strCache>
                <c:ptCount val="1"/>
                <c:pt idx="0">
                  <c:v>Qtr 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Chart!$A$6:$A$9</c:f>
              <c:strCache>
                <c:ptCount val="4"/>
                <c:pt idx="0">
                  <c:v>Australia</c:v>
                </c:pt>
                <c:pt idx="1">
                  <c:v>Germany</c:v>
                </c:pt>
                <c:pt idx="2">
                  <c:v>Canada</c:v>
                </c:pt>
                <c:pt idx="3">
                  <c:v>Great Britain</c:v>
                </c:pt>
              </c:strCache>
            </c:strRef>
          </c:cat>
          <c:val>
            <c:numRef>
              <c:f>Chart!$C$6:$C$9</c:f>
              <c:numCache>
                <c:formatCode>#,##0.00</c:formatCode>
                <c:ptCount val="4"/>
                <c:pt idx="0" formatCode="&quot;$&quot;#,##0.00">
                  <c:v>1500</c:v>
                </c:pt>
                <c:pt idx="1">
                  <c:v>1800</c:v>
                </c:pt>
                <c:pt idx="2">
                  <c:v>1300</c:v>
                </c:pt>
                <c:pt idx="3">
                  <c:v>1800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52-462D-84F4-7DF01E051A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820508576"/>
        <c:axId val="-820507488"/>
      </c:lineChart>
      <c:catAx>
        <c:axId val="-82050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20507488"/>
        <c:crosses val="autoZero"/>
        <c:auto val="1"/>
        <c:lblAlgn val="ctr"/>
        <c:lblOffset val="100"/>
        <c:noMultiLvlLbl val="0"/>
      </c:catAx>
      <c:valAx>
        <c:axId val="-820507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820508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12</xdr:row>
      <xdr:rowOff>119062</xdr:rowOff>
    </xdr:from>
    <xdr:to>
      <xdr:col>7</xdr:col>
      <xdr:colOff>247650</xdr:colOff>
      <xdr:row>29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419100</xdr:colOff>
      <xdr:row>0</xdr:row>
      <xdr:rowOff>0</xdr:rowOff>
    </xdr:from>
    <xdr:to>
      <xdr:col>4</xdr:col>
      <xdr:colOff>158750</xdr:colOff>
      <xdr:row>5</xdr:row>
      <xdr:rowOff>2844</xdr:rowOff>
    </xdr:to>
    <xdr:pic>
      <xdr:nvPicPr>
        <xdr:cNvPr id="3" name="Picture 1" descr="Case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743200" y="0"/>
          <a:ext cx="962025" cy="898194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21AC53D-F5D6-4153-923D-AAC530F8B0A6}" name="Table1" displayName="Table1" ref="K5:K18" totalsRowShown="0">
  <autoFilter ref="K5:K18" xr:uid="{921AC53D-F5D6-4153-923D-AAC530F8B0A6}"/>
  <tableColumns count="1">
    <tableColumn id="1" xr3:uid="{09FBABF3-A322-4308-A4CB-275CEF76AA3C}" name="CATEGORY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"/>
  <sheetViews>
    <sheetView tabSelected="1" workbookViewId="0">
      <selection sqref="A1:D1"/>
    </sheetView>
  </sheetViews>
  <sheetFormatPr defaultRowHeight="12.5"/>
  <sheetData>
    <row r="1" spans="1:4" ht="18">
      <c r="A1" s="119" t="s">
        <v>7</v>
      </c>
      <c r="B1" s="119"/>
      <c r="C1" s="119"/>
      <c r="D1" s="119"/>
    </row>
    <row r="5" spans="1:4" ht="13">
      <c r="B5" s="1" t="s">
        <v>0</v>
      </c>
      <c r="C5" s="1" t="s">
        <v>1</v>
      </c>
      <c r="D5" s="1" t="s">
        <v>2</v>
      </c>
    </row>
    <row r="6" spans="1:4">
      <c r="A6" t="s">
        <v>3</v>
      </c>
      <c r="B6">
        <v>100</v>
      </c>
      <c r="C6">
        <v>25</v>
      </c>
      <c r="D6">
        <f>B6-C6</f>
        <v>75</v>
      </c>
    </row>
    <row r="7" spans="1:4">
      <c r="A7" t="s">
        <v>4</v>
      </c>
      <c r="B7">
        <v>300</v>
      </c>
      <c r="C7">
        <v>20</v>
      </c>
      <c r="D7">
        <f>B7-C7</f>
        <v>280</v>
      </c>
    </row>
    <row r="8" spans="1:4">
      <c r="A8" t="s">
        <v>5</v>
      </c>
      <c r="B8">
        <v>500</v>
      </c>
      <c r="C8">
        <v>25</v>
      </c>
      <c r="D8">
        <f>B8-C8</f>
        <v>475</v>
      </c>
    </row>
    <row r="9" spans="1:4">
      <c r="A9" t="s">
        <v>6</v>
      </c>
      <c r="B9">
        <v>600</v>
      </c>
      <c r="C9">
        <v>50</v>
      </c>
      <c r="D9">
        <f>B9-C9</f>
        <v>550</v>
      </c>
    </row>
  </sheetData>
  <mergeCells count="1">
    <mergeCell ref="A1:D1"/>
  </mergeCells>
  <phoneticPr fontId="0" type="noConversion"/>
  <pageMargins left="0.75" right="0.75" top="1" bottom="1" header="0.5" footer="0.5"/>
  <pageSetup orientation="portrait" horizont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14"/>
  <sheetViews>
    <sheetView workbookViewId="0">
      <selection sqref="A1:D1"/>
    </sheetView>
  </sheetViews>
  <sheetFormatPr defaultRowHeight="12.5"/>
  <cols>
    <col min="1" max="1" width="14" bestFit="1" customWidth="1"/>
    <col min="2" max="2" width="18.08984375" customWidth="1"/>
  </cols>
  <sheetData>
    <row r="1" spans="1:10" ht="13">
      <c r="A1" s="122" t="s">
        <v>438</v>
      </c>
      <c r="B1" s="122"/>
      <c r="C1" s="122"/>
      <c r="D1" s="122"/>
      <c r="J1" t="s">
        <v>439</v>
      </c>
    </row>
    <row r="2" spans="1:10">
      <c r="J2" t="s">
        <v>440</v>
      </c>
    </row>
    <row r="3" spans="1:10">
      <c r="A3" s="17" t="s">
        <v>441</v>
      </c>
      <c r="J3" t="s">
        <v>442</v>
      </c>
    </row>
    <row r="4" spans="1:10">
      <c r="A4" s="17" t="s">
        <v>443</v>
      </c>
      <c r="J4" t="s">
        <v>444</v>
      </c>
    </row>
    <row r="5" spans="1:10">
      <c r="A5" s="17" t="s">
        <v>445</v>
      </c>
      <c r="J5" t="s">
        <v>446</v>
      </c>
    </row>
    <row r="6" spans="1:10">
      <c r="A6" s="17" t="s">
        <v>447</v>
      </c>
      <c r="J6" t="s">
        <v>448</v>
      </c>
    </row>
    <row r="7" spans="1:10">
      <c r="A7" s="17" t="s">
        <v>449</v>
      </c>
    </row>
    <row r="8" spans="1:10">
      <c r="A8" s="17" t="s">
        <v>450</v>
      </c>
    </row>
    <row r="9" spans="1:10">
      <c r="A9" s="17" t="s">
        <v>451</v>
      </c>
    </row>
    <row r="10" spans="1:10">
      <c r="A10" s="17" t="s">
        <v>452</v>
      </c>
    </row>
    <row r="11" spans="1:10">
      <c r="A11" s="17"/>
    </row>
    <row r="12" spans="1:10">
      <c r="A12" s="17" t="s">
        <v>453</v>
      </c>
    </row>
    <row r="14" spans="1:10">
      <c r="A14" s="17" t="s">
        <v>454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31"/>
  <sheetViews>
    <sheetView workbookViewId="0"/>
  </sheetViews>
  <sheetFormatPr defaultRowHeight="12.5"/>
  <cols>
    <col min="2" max="2" width="16" bestFit="1" customWidth="1"/>
    <col min="7" max="7" width="17.6328125" bestFit="1" customWidth="1"/>
  </cols>
  <sheetData>
    <row r="1" spans="1:7" ht="14.5">
      <c r="A1" s="18" t="s">
        <v>455</v>
      </c>
    </row>
    <row r="2" spans="1:7">
      <c r="A2" t="s">
        <v>456</v>
      </c>
    </row>
    <row r="4" spans="1:7" ht="37.5">
      <c r="A4" t="s">
        <v>457</v>
      </c>
      <c r="B4" t="s">
        <v>458</v>
      </c>
      <c r="C4" s="19" t="s">
        <v>459</v>
      </c>
      <c r="D4" s="19" t="s">
        <v>460</v>
      </c>
      <c r="E4" s="19" t="s">
        <v>461</v>
      </c>
      <c r="F4" s="19" t="s">
        <v>462</v>
      </c>
      <c r="G4" t="s">
        <v>463</v>
      </c>
    </row>
    <row r="5" spans="1:7">
      <c r="A5">
        <v>1</v>
      </c>
      <c r="B5" t="s">
        <v>464</v>
      </c>
      <c r="C5">
        <v>2.99</v>
      </c>
      <c r="D5">
        <v>2</v>
      </c>
      <c r="E5">
        <v>6</v>
      </c>
      <c r="F5">
        <v>10</v>
      </c>
      <c r="G5" t="s">
        <v>465</v>
      </c>
    </row>
    <row r="6" spans="1:7">
      <c r="A6">
        <v>2</v>
      </c>
      <c r="B6" t="s">
        <v>466</v>
      </c>
      <c r="C6">
        <v>1.98</v>
      </c>
      <c r="D6">
        <v>3</v>
      </c>
      <c r="E6">
        <v>0</v>
      </c>
      <c r="F6">
        <v>5</v>
      </c>
      <c r="G6" t="s">
        <v>467</v>
      </c>
    </row>
    <row r="7" spans="1:7">
      <c r="A7">
        <v>3</v>
      </c>
      <c r="B7" t="s">
        <v>468</v>
      </c>
      <c r="C7">
        <v>0.79</v>
      </c>
      <c r="D7">
        <v>4</v>
      </c>
      <c r="E7">
        <v>0</v>
      </c>
      <c r="F7">
        <v>2</v>
      </c>
      <c r="G7" t="s">
        <v>469</v>
      </c>
    </row>
    <row r="8" spans="1:7">
      <c r="A8">
        <v>4</v>
      </c>
      <c r="B8" t="s">
        <v>470</v>
      </c>
      <c r="C8">
        <v>2.25</v>
      </c>
      <c r="D8">
        <v>3</v>
      </c>
      <c r="E8">
        <v>0</v>
      </c>
      <c r="F8">
        <v>15</v>
      </c>
      <c r="G8" t="s">
        <v>471</v>
      </c>
    </row>
    <row r="9" spans="1:7">
      <c r="A9">
        <v>5</v>
      </c>
      <c r="B9" t="s">
        <v>472</v>
      </c>
      <c r="C9">
        <v>3.57</v>
      </c>
      <c r="D9">
        <v>5</v>
      </c>
      <c r="E9">
        <v>0</v>
      </c>
      <c r="F9">
        <v>2</v>
      </c>
      <c r="G9" t="s">
        <v>473</v>
      </c>
    </row>
    <row r="10" spans="1:7">
      <c r="A10">
        <v>6</v>
      </c>
      <c r="B10" t="s">
        <v>474</v>
      </c>
      <c r="C10">
        <v>10.98</v>
      </c>
      <c r="D10">
        <v>12</v>
      </c>
      <c r="E10">
        <v>12</v>
      </c>
      <c r="F10">
        <v>0</v>
      </c>
      <c r="G10" t="s">
        <v>456</v>
      </c>
    </row>
    <row r="11" spans="1:7">
      <c r="A11">
        <v>7</v>
      </c>
      <c r="B11" t="s">
        <v>475</v>
      </c>
      <c r="C11">
        <v>13.45</v>
      </c>
      <c r="D11">
        <v>12</v>
      </c>
      <c r="E11">
        <v>0</v>
      </c>
      <c r="F11">
        <v>0</v>
      </c>
      <c r="G11" t="s">
        <v>456</v>
      </c>
    </row>
    <row r="12" spans="1:7">
      <c r="A12">
        <v>8</v>
      </c>
      <c r="B12" t="s">
        <v>477</v>
      </c>
      <c r="C12">
        <v>1.35</v>
      </c>
      <c r="D12">
        <v>34</v>
      </c>
      <c r="E12">
        <v>0</v>
      </c>
      <c r="F12">
        <v>0</v>
      </c>
      <c r="G12" t="s">
        <v>476</v>
      </c>
    </row>
    <row r="13" spans="1:7">
      <c r="A13">
        <v>9</v>
      </c>
      <c r="B13" t="s">
        <v>479</v>
      </c>
      <c r="C13">
        <v>26.07</v>
      </c>
      <c r="D13">
        <v>44</v>
      </c>
      <c r="E13">
        <v>0</v>
      </c>
      <c r="F13">
        <v>12</v>
      </c>
      <c r="G13" t="s">
        <v>478</v>
      </c>
    </row>
    <row r="14" spans="1:7">
      <c r="A14">
        <v>10</v>
      </c>
      <c r="B14" t="s">
        <v>481</v>
      </c>
      <c r="C14">
        <v>2.57</v>
      </c>
      <c r="D14">
        <v>12</v>
      </c>
      <c r="E14">
        <v>21</v>
      </c>
      <c r="F14">
        <v>15</v>
      </c>
      <c r="G14" t="s">
        <v>480</v>
      </c>
    </row>
    <row r="15" spans="1:7">
      <c r="A15">
        <v>11</v>
      </c>
      <c r="B15" t="s">
        <v>483</v>
      </c>
      <c r="C15">
        <v>7</v>
      </c>
      <c r="D15">
        <v>7</v>
      </c>
      <c r="E15">
        <v>15</v>
      </c>
      <c r="F15">
        <v>20</v>
      </c>
      <c r="G15" t="s">
        <v>482</v>
      </c>
    </row>
    <row r="16" spans="1:7">
      <c r="A16">
        <v>12</v>
      </c>
      <c r="B16" t="s">
        <v>485</v>
      </c>
      <c r="C16">
        <v>1.98</v>
      </c>
      <c r="D16">
        <v>6</v>
      </c>
      <c r="E16">
        <v>0</v>
      </c>
      <c r="F16">
        <v>10</v>
      </c>
      <c r="G16" t="s">
        <v>471</v>
      </c>
    </row>
    <row r="17" spans="1:13">
      <c r="A17">
        <v>13</v>
      </c>
      <c r="B17" t="s">
        <v>487</v>
      </c>
      <c r="C17">
        <v>3.45</v>
      </c>
      <c r="D17">
        <v>23</v>
      </c>
      <c r="E17">
        <v>0</v>
      </c>
      <c r="F17">
        <v>5</v>
      </c>
      <c r="G17" t="s">
        <v>473</v>
      </c>
    </row>
    <row r="18" spans="1:13">
      <c r="A18">
        <v>14</v>
      </c>
      <c r="B18" t="s">
        <v>489</v>
      </c>
      <c r="C18">
        <v>3.45</v>
      </c>
      <c r="D18">
        <v>43</v>
      </c>
      <c r="E18">
        <v>2</v>
      </c>
      <c r="F18">
        <v>5</v>
      </c>
      <c r="G18" t="s">
        <v>480</v>
      </c>
    </row>
    <row r="19" spans="1:13">
      <c r="A19">
        <v>15</v>
      </c>
      <c r="B19" t="s">
        <v>490</v>
      </c>
      <c r="C19">
        <v>3.87</v>
      </c>
      <c r="D19">
        <v>12</v>
      </c>
      <c r="E19">
        <v>2</v>
      </c>
      <c r="F19">
        <v>5</v>
      </c>
      <c r="G19" t="s">
        <v>480</v>
      </c>
    </row>
    <row r="20" spans="1:13">
      <c r="A20">
        <v>16</v>
      </c>
      <c r="B20" t="s">
        <v>491</v>
      </c>
      <c r="C20">
        <v>2.99</v>
      </c>
      <c r="D20">
        <v>67</v>
      </c>
      <c r="E20">
        <v>5</v>
      </c>
      <c r="F20">
        <v>5</v>
      </c>
      <c r="G20" t="s">
        <v>484</v>
      </c>
    </row>
    <row r="21" spans="1:13">
      <c r="A21">
        <v>17</v>
      </c>
      <c r="B21" t="s">
        <v>492</v>
      </c>
      <c r="C21">
        <v>1.76</v>
      </c>
      <c r="D21">
        <v>22</v>
      </c>
      <c r="E21">
        <v>10</v>
      </c>
      <c r="F21">
        <v>5</v>
      </c>
      <c r="G21" t="s">
        <v>486</v>
      </c>
    </row>
    <row r="22" spans="1:13">
      <c r="A22">
        <v>18</v>
      </c>
      <c r="B22" t="s">
        <v>493</v>
      </c>
      <c r="C22">
        <v>1.76</v>
      </c>
      <c r="D22">
        <v>33</v>
      </c>
      <c r="E22">
        <v>0</v>
      </c>
      <c r="F22">
        <v>10</v>
      </c>
      <c r="G22" t="s">
        <v>486</v>
      </c>
    </row>
    <row r="23" spans="1:13">
      <c r="A23">
        <v>19</v>
      </c>
      <c r="B23" t="s">
        <v>494</v>
      </c>
      <c r="C23">
        <v>2.46</v>
      </c>
      <c r="D23">
        <v>23</v>
      </c>
      <c r="E23">
        <v>0</v>
      </c>
      <c r="F23">
        <v>10</v>
      </c>
      <c r="G23" t="s">
        <v>471</v>
      </c>
    </row>
    <row r="24" spans="1:13">
      <c r="A24">
        <v>20</v>
      </c>
      <c r="B24" t="s">
        <v>495</v>
      </c>
      <c r="C24">
        <v>3.56</v>
      </c>
      <c r="D24">
        <v>45</v>
      </c>
      <c r="E24">
        <v>0</v>
      </c>
      <c r="F24">
        <v>20</v>
      </c>
      <c r="G24" t="s">
        <v>465</v>
      </c>
    </row>
    <row r="25" spans="1:13">
      <c r="A25">
        <v>21</v>
      </c>
      <c r="B25" t="s">
        <v>496</v>
      </c>
      <c r="C25">
        <v>2.4300000000000002</v>
      </c>
      <c r="D25">
        <v>76</v>
      </c>
      <c r="E25">
        <v>0</v>
      </c>
      <c r="F25">
        <v>20</v>
      </c>
      <c r="G25" t="s">
        <v>465</v>
      </c>
    </row>
    <row r="26" spans="1:13">
      <c r="A26">
        <v>22</v>
      </c>
      <c r="B26" t="s">
        <v>497</v>
      </c>
      <c r="C26">
        <v>4.2300000000000004</v>
      </c>
      <c r="D26">
        <v>44</v>
      </c>
      <c r="E26">
        <v>10</v>
      </c>
      <c r="F26">
        <v>20</v>
      </c>
      <c r="G26" t="s">
        <v>473</v>
      </c>
      <c r="M26" s="20" t="s">
        <v>503</v>
      </c>
    </row>
    <row r="27" spans="1:13">
      <c r="A27">
        <v>23</v>
      </c>
      <c r="B27" t="s">
        <v>498</v>
      </c>
      <c r="C27">
        <v>3.98</v>
      </c>
      <c r="D27">
        <v>34</v>
      </c>
      <c r="E27">
        <v>0</v>
      </c>
      <c r="F27">
        <v>15</v>
      </c>
      <c r="G27" t="s">
        <v>473</v>
      </c>
    </row>
    <row r="28" spans="1:13">
      <c r="A28">
        <v>24</v>
      </c>
      <c r="B28" t="s">
        <v>499</v>
      </c>
      <c r="C28">
        <v>3.54</v>
      </c>
      <c r="D28">
        <v>23</v>
      </c>
      <c r="E28">
        <v>0</v>
      </c>
      <c r="F28">
        <v>10</v>
      </c>
      <c r="G28" t="s">
        <v>473</v>
      </c>
    </row>
    <row r="29" spans="1:13">
      <c r="A29">
        <v>25</v>
      </c>
      <c r="B29" t="s">
        <v>500</v>
      </c>
      <c r="C29">
        <v>0.99</v>
      </c>
      <c r="D29">
        <v>22</v>
      </c>
      <c r="E29">
        <v>20</v>
      </c>
      <c r="F29">
        <v>5</v>
      </c>
      <c r="G29" t="s">
        <v>480</v>
      </c>
    </row>
    <row r="30" spans="1:13">
      <c r="A30">
        <v>26</v>
      </c>
      <c r="B30" t="s">
        <v>501</v>
      </c>
      <c r="C30">
        <v>2.33</v>
      </c>
      <c r="D30">
        <v>2</v>
      </c>
      <c r="E30">
        <v>0</v>
      </c>
      <c r="F30">
        <v>5</v>
      </c>
      <c r="G30" t="s">
        <v>480</v>
      </c>
    </row>
    <row r="31" spans="1:13">
      <c r="A31">
        <v>27</v>
      </c>
      <c r="B31" t="s">
        <v>502</v>
      </c>
      <c r="C31">
        <v>2.99</v>
      </c>
      <c r="D31">
        <v>34</v>
      </c>
      <c r="E31">
        <v>0</v>
      </c>
      <c r="F31">
        <v>5</v>
      </c>
      <c r="G31" t="s">
        <v>488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CD15F-D2F9-4451-BD5C-DE589BC7F83B}">
  <dimension ref="A1:M31"/>
  <sheetViews>
    <sheetView workbookViewId="0">
      <selection activeCell="G5" sqref="G5"/>
    </sheetView>
  </sheetViews>
  <sheetFormatPr defaultRowHeight="12.5"/>
  <cols>
    <col min="2" max="2" width="16" bestFit="1" customWidth="1"/>
    <col min="7" max="7" width="17.6328125" bestFit="1" customWidth="1"/>
    <col min="11" max="11" width="16.6328125" customWidth="1"/>
  </cols>
  <sheetData>
    <row r="1" spans="1:11" ht="14.5">
      <c r="A1" s="18" t="s">
        <v>455</v>
      </c>
    </row>
    <row r="2" spans="1:11">
      <c r="A2" t="s">
        <v>456</v>
      </c>
    </row>
    <row r="4" spans="1:11" ht="37.5">
      <c r="A4" t="s">
        <v>457</v>
      </c>
      <c r="B4" t="s">
        <v>458</v>
      </c>
      <c r="C4" s="19" t="s">
        <v>459</v>
      </c>
      <c r="D4" s="19" t="s">
        <v>460</v>
      </c>
      <c r="E4" s="19" t="s">
        <v>461</v>
      </c>
      <c r="F4" s="19" t="s">
        <v>462</v>
      </c>
      <c r="G4" t="s">
        <v>463</v>
      </c>
    </row>
    <row r="5" spans="1:11">
      <c r="A5">
        <v>1</v>
      </c>
      <c r="B5" t="s">
        <v>464</v>
      </c>
      <c r="C5">
        <v>2.99</v>
      </c>
      <c r="D5">
        <v>2</v>
      </c>
      <c r="E5">
        <v>6</v>
      </c>
      <c r="F5">
        <v>10</v>
      </c>
      <c r="K5" t="s">
        <v>463</v>
      </c>
    </row>
    <row r="6" spans="1:11">
      <c r="A6">
        <v>2</v>
      </c>
      <c r="B6" t="s">
        <v>466</v>
      </c>
      <c r="C6">
        <v>1.98</v>
      </c>
      <c r="D6">
        <v>3</v>
      </c>
      <c r="E6">
        <v>0</v>
      </c>
      <c r="F6">
        <v>5</v>
      </c>
      <c r="K6" t="s">
        <v>465</v>
      </c>
    </row>
    <row r="7" spans="1:11">
      <c r="A7">
        <v>3</v>
      </c>
      <c r="B7" t="s">
        <v>468</v>
      </c>
      <c r="C7">
        <v>0.79</v>
      </c>
      <c r="D7">
        <v>4</v>
      </c>
      <c r="E7">
        <v>0</v>
      </c>
      <c r="F7">
        <v>2</v>
      </c>
      <c r="K7" t="s">
        <v>467</v>
      </c>
    </row>
    <row r="8" spans="1:11">
      <c r="A8">
        <v>4</v>
      </c>
      <c r="B8" t="s">
        <v>470</v>
      </c>
      <c r="C8">
        <v>2.25</v>
      </c>
      <c r="D8">
        <v>3</v>
      </c>
      <c r="E8">
        <v>0</v>
      </c>
      <c r="F8">
        <v>15</v>
      </c>
      <c r="K8" t="s">
        <v>469</v>
      </c>
    </row>
    <row r="9" spans="1:11">
      <c r="A9">
        <v>5</v>
      </c>
      <c r="B9" t="s">
        <v>472</v>
      </c>
      <c r="C9">
        <v>3.57</v>
      </c>
      <c r="D9">
        <v>5</v>
      </c>
      <c r="E9">
        <v>0</v>
      </c>
      <c r="F9">
        <v>2</v>
      </c>
      <c r="K9" t="s">
        <v>471</v>
      </c>
    </row>
    <row r="10" spans="1:11">
      <c r="A10">
        <v>6</v>
      </c>
      <c r="B10" t="s">
        <v>474</v>
      </c>
      <c r="C10">
        <v>10.98</v>
      </c>
      <c r="D10">
        <v>12</v>
      </c>
      <c r="E10">
        <v>12</v>
      </c>
      <c r="F10">
        <v>0</v>
      </c>
      <c r="K10" t="s">
        <v>473</v>
      </c>
    </row>
    <row r="11" spans="1:11">
      <c r="A11">
        <v>7</v>
      </c>
      <c r="B11" t="s">
        <v>475</v>
      </c>
      <c r="C11">
        <v>13.45</v>
      </c>
      <c r="D11">
        <v>12</v>
      </c>
      <c r="E11">
        <v>0</v>
      </c>
      <c r="F11">
        <v>0</v>
      </c>
      <c r="K11" t="s">
        <v>456</v>
      </c>
    </row>
    <row r="12" spans="1:11">
      <c r="A12">
        <v>8</v>
      </c>
      <c r="B12" t="s">
        <v>477</v>
      </c>
      <c r="C12">
        <v>1.35</v>
      </c>
      <c r="D12">
        <v>34</v>
      </c>
      <c r="E12">
        <v>0</v>
      </c>
      <c r="F12">
        <v>0</v>
      </c>
      <c r="K12" t="s">
        <v>476</v>
      </c>
    </row>
    <row r="13" spans="1:11">
      <c r="A13">
        <v>9</v>
      </c>
      <c r="B13" t="s">
        <v>479</v>
      </c>
      <c r="C13">
        <v>26.07</v>
      </c>
      <c r="D13">
        <v>44</v>
      </c>
      <c r="E13">
        <v>0</v>
      </c>
      <c r="F13">
        <v>12</v>
      </c>
      <c r="K13" t="s">
        <v>478</v>
      </c>
    </row>
    <row r="14" spans="1:11">
      <c r="A14">
        <v>10</v>
      </c>
      <c r="B14" t="s">
        <v>481</v>
      </c>
      <c r="C14">
        <v>2.57</v>
      </c>
      <c r="D14">
        <v>12</v>
      </c>
      <c r="E14">
        <v>21</v>
      </c>
      <c r="F14">
        <v>15</v>
      </c>
      <c r="K14" t="s">
        <v>480</v>
      </c>
    </row>
    <row r="15" spans="1:11">
      <c r="A15">
        <v>11</v>
      </c>
      <c r="B15" t="s">
        <v>483</v>
      </c>
      <c r="C15">
        <v>7</v>
      </c>
      <c r="D15">
        <v>7</v>
      </c>
      <c r="E15">
        <v>15</v>
      </c>
      <c r="F15">
        <v>20</v>
      </c>
      <c r="K15" t="s">
        <v>482</v>
      </c>
    </row>
    <row r="16" spans="1:11">
      <c r="A16">
        <v>12</v>
      </c>
      <c r="B16" t="s">
        <v>485</v>
      </c>
      <c r="C16">
        <v>1.98</v>
      </c>
      <c r="D16">
        <v>6</v>
      </c>
      <c r="E16">
        <v>0</v>
      </c>
      <c r="F16">
        <v>10</v>
      </c>
      <c r="K16" t="s">
        <v>484</v>
      </c>
    </row>
    <row r="17" spans="1:13">
      <c r="A17">
        <v>13</v>
      </c>
      <c r="B17" t="s">
        <v>487</v>
      </c>
      <c r="C17">
        <v>3.45</v>
      </c>
      <c r="D17">
        <v>23</v>
      </c>
      <c r="E17">
        <v>0</v>
      </c>
      <c r="F17">
        <v>5</v>
      </c>
      <c r="K17" t="s">
        <v>486</v>
      </c>
    </row>
    <row r="18" spans="1:13">
      <c r="A18">
        <v>14</v>
      </c>
      <c r="B18" t="s">
        <v>489</v>
      </c>
      <c r="C18">
        <v>3.45</v>
      </c>
      <c r="D18">
        <v>43</v>
      </c>
      <c r="E18">
        <v>2</v>
      </c>
      <c r="F18">
        <v>5</v>
      </c>
      <c r="K18" t="s">
        <v>488</v>
      </c>
    </row>
    <row r="19" spans="1:13">
      <c r="A19">
        <v>15</v>
      </c>
      <c r="B19" t="s">
        <v>490</v>
      </c>
      <c r="C19">
        <v>3.87</v>
      </c>
      <c r="D19">
        <v>12</v>
      </c>
      <c r="E19">
        <v>2</v>
      </c>
      <c r="F19">
        <v>5</v>
      </c>
    </row>
    <row r="20" spans="1:13">
      <c r="A20">
        <v>16</v>
      </c>
      <c r="B20" t="s">
        <v>491</v>
      </c>
      <c r="C20">
        <v>2.99</v>
      </c>
      <c r="D20">
        <v>67</v>
      </c>
      <c r="E20">
        <v>5</v>
      </c>
      <c r="F20">
        <v>5</v>
      </c>
    </row>
    <row r="21" spans="1:13">
      <c r="A21">
        <v>17</v>
      </c>
      <c r="B21" t="s">
        <v>492</v>
      </c>
      <c r="C21">
        <v>1.76</v>
      </c>
      <c r="D21">
        <v>22</v>
      </c>
      <c r="E21">
        <v>10</v>
      </c>
      <c r="F21">
        <v>5</v>
      </c>
    </row>
    <row r="22" spans="1:13">
      <c r="A22">
        <v>18</v>
      </c>
      <c r="B22" t="s">
        <v>493</v>
      </c>
      <c r="C22">
        <v>1.76</v>
      </c>
      <c r="D22">
        <v>33</v>
      </c>
      <c r="E22">
        <v>0</v>
      </c>
      <c r="F22">
        <v>10</v>
      </c>
    </row>
    <row r="23" spans="1:13">
      <c r="A23">
        <v>19</v>
      </c>
      <c r="B23" t="s">
        <v>494</v>
      </c>
      <c r="C23">
        <v>2.46</v>
      </c>
      <c r="D23">
        <v>23</v>
      </c>
      <c r="E23">
        <v>0</v>
      </c>
      <c r="F23">
        <v>10</v>
      </c>
    </row>
    <row r="24" spans="1:13">
      <c r="A24">
        <v>20</v>
      </c>
      <c r="B24" t="s">
        <v>495</v>
      </c>
      <c r="C24">
        <v>3.56</v>
      </c>
      <c r="D24">
        <v>45</v>
      </c>
      <c r="E24">
        <v>0</v>
      </c>
      <c r="F24">
        <v>20</v>
      </c>
    </row>
    <row r="25" spans="1:13">
      <c r="A25">
        <v>21</v>
      </c>
      <c r="B25" t="s">
        <v>496</v>
      </c>
      <c r="C25">
        <v>2.4300000000000002</v>
      </c>
      <c r="D25">
        <v>76</v>
      </c>
      <c r="E25">
        <v>0</v>
      </c>
      <c r="F25">
        <v>20</v>
      </c>
    </row>
    <row r="26" spans="1:13">
      <c r="A26">
        <v>22</v>
      </c>
      <c r="B26" t="s">
        <v>497</v>
      </c>
      <c r="C26">
        <v>4.2300000000000004</v>
      </c>
      <c r="D26">
        <v>44</v>
      </c>
      <c r="E26">
        <v>10</v>
      </c>
      <c r="F26">
        <v>20</v>
      </c>
      <c r="M26" s="20" t="s">
        <v>503</v>
      </c>
    </row>
    <row r="27" spans="1:13">
      <c r="A27">
        <v>23</v>
      </c>
      <c r="B27" t="s">
        <v>498</v>
      </c>
      <c r="C27">
        <v>3.98</v>
      </c>
      <c r="D27">
        <v>34</v>
      </c>
      <c r="E27">
        <v>0</v>
      </c>
      <c r="F27">
        <v>15</v>
      </c>
    </row>
    <row r="28" spans="1:13">
      <c r="A28">
        <v>24</v>
      </c>
      <c r="B28" t="s">
        <v>499</v>
      </c>
      <c r="C28">
        <v>3.54</v>
      </c>
      <c r="D28">
        <v>23</v>
      </c>
      <c r="E28">
        <v>0</v>
      </c>
      <c r="F28">
        <v>10</v>
      </c>
    </row>
    <row r="29" spans="1:13">
      <c r="A29">
        <v>25</v>
      </c>
      <c r="B29" t="s">
        <v>500</v>
      </c>
      <c r="C29">
        <v>0.99</v>
      </c>
      <c r="D29">
        <v>22</v>
      </c>
      <c r="E29">
        <v>20</v>
      </c>
      <c r="F29">
        <v>5</v>
      </c>
    </row>
    <row r="30" spans="1:13">
      <c r="A30">
        <v>26</v>
      </c>
      <c r="B30" t="s">
        <v>501</v>
      </c>
      <c r="C30">
        <v>2.33</v>
      </c>
      <c r="D30">
        <v>2</v>
      </c>
      <c r="E30">
        <v>0</v>
      </c>
      <c r="F30">
        <v>5</v>
      </c>
    </row>
    <row r="31" spans="1:13">
      <c r="A31">
        <v>27</v>
      </c>
      <c r="B31" t="s">
        <v>502</v>
      </c>
      <c r="C31">
        <v>2.99</v>
      </c>
      <c r="D31">
        <v>34</v>
      </c>
      <c r="E31">
        <v>0</v>
      </c>
      <c r="F31">
        <v>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U51"/>
  <sheetViews>
    <sheetView zoomScaleNormal="100" workbookViewId="0"/>
  </sheetViews>
  <sheetFormatPr defaultRowHeight="12.5"/>
  <cols>
    <col min="1" max="1" width="11.6328125" customWidth="1"/>
    <col min="4" max="6" width="10.08984375" customWidth="1"/>
    <col min="19" max="20" width="10.08984375" bestFit="1" customWidth="1"/>
  </cols>
  <sheetData>
    <row r="2" spans="1:21" ht="17.5">
      <c r="B2" s="21" t="s">
        <v>504</v>
      </c>
      <c r="P2" s="21" t="s">
        <v>504</v>
      </c>
    </row>
    <row r="3" spans="1:21" ht="13">
      <c r="B3" s="22" t="s">
        <v>505</v>
      </c>
      <c r="P3" s="22" t="s">
        <v>505</v>
      </c>
    </row>
    <row r="4" spans="1:21" ht="13" thickBot="1"/>
    <row r="5" spans="1:21" ht="13.5" thickBot="1">
      <c r="A5" s="23" t="s">
        <v>506</v>
      </c>
      <c r="B5" s="24" t="s">
        <v>507</v>
      </c>
      <c r="C5" s="24" t="s">
        <v>508</v>
      </c>
      <c r="D5" s="24" t="s">
        <v>509</v>
      </c>
      <c r="E5" s="24" t="s">
        <v>510</v>
      </c>
      <c r="F5" s="24" t="s">
        <v>511</v>
      </c>
      <c r="O5" s="28" t="s">
        <v>506</v>
      </c>
      <c r="P5" s="29" t="s">
        <v>507</v>
      </c>
      <c r="Q5" s="29" t="s">
        <v>508</v>
      </c>
      <c r="R5" s="29" t="s">
        <v>509</v>
      </c>
      <c r="S5" s="29" t="s">
        <v>510</v>
      </c>
      <c r="T5" s="29" t="s">
        <v>511</v>
      </c>
      <c r="U5" s="30" t="s">
        <v>517</v>
      </c>
    </row>
    <row r="6" spans="1:21">
      <c r="A6" t="s">
        <v>512</v>
      </c>
      <c r="B6" s="15">
        <v>1500</v>
      </c>
      <c r="C6" s="15">
        <v>1500</v>
      </c>
      <c r="D6" s="15">
        <v>3000</v>
      </c>
      <c r="E6" s="15">
        <v>4000</v>
      </c>
      <c r="F6" s="15">
        <f>SUM(B6:E6)</f>
        <v>10000</v>
      </c>
      <c r="O6" t="s">
        <v>512</v>
      </c>
      <c r="P6" s="15">
        <v>1500</v>
      </c>
      <c r="Q6" s="15">
        <v>1500</v>
      </c>
      <c r="R6" s="15">
        <v>3000</v>
      </c>
      <c r="S6" s="15">
        <v>4000</v>
      </c>
      <c r="T6" s="15">
        <f>SUM(P6:S6)</f>
        <v>10000</v>
      </c>
      <c r="U6" s="31">
        <f>T6/$F$10</f>
        <v>0.27472527472527475</v>
      </c>
    </row>
    <row r="7" spans="1:21">
      <c r="A7" t="s">
        <v>513</v>
      </c>
      <c r="B7" s="25">
        <v>1500</v>
      </c>
      <c r="C7" s="25">
        <v>1800</v>
      </c>
      <c r="D7" s="25">
        <v>2600</v>
      </c>
      <c r="E7" s="25">
        <v>4900</v>
      </c>
      <c r="F7" s="25">
        <f>SUM(B7:E7)</f>
        <v>10800</v>
      </c>
      <c r="O7" t="s">
        <v>513</v>
      </c>
      <c r="P7" s="25">
        <v>1500</v>
      </c>
      <c r="Q7" s="25">
        <v>1800</v>
      </c>
      <c r="R7" s="25">
        <v>2600</v>
      </c>
      <c r="S7" s="25">
        <v>4900</v>
      </c>
      <c r="T7" s="25">
        <f>SUM(P7:S7)</f>
        <v>10800</v>
      </c>
      <c r="U7" s="31">
        <f t="shared" ref="U7:U9" si="0">T7/$F$10</f>
        <v>0.2967032967032967</v>
      </c>
    </row>
    <row r="8" spans="1:21">
      <c r="A8" t="s">
        <v>514</v>
      </c>
      <c r="B8" s="25">
        <v>1100</v>
      </c>
      <c r="C8" s="25">
        <v>1300</v>
      </c>
      <c r="D8" s="25">
        <v>1800</v>
      </c>
      <c r="E8" s="25">
        <v>4400</v>
      </c>
      <c r="F8" s="25">
        <f>SUM(B8:E8)</f>
        <v>8600</v>
      </c>
      <c r="O8" t="s">
        <v>514</v>
      </c>
      <c r="P8" s="25">
        <v>1100</v>
      </c>
      <c r="Q8" s="25">
        <v>1300</v>
      </c>
      <c r="R8" s="25">
        <v>1800</v>
      </c>
      <c r="S8" s="25">
        <v>4400</v>
      </c>
      <c r="T8" s="25">
        <f>SUM(P8:S8)</f>
        <v>8600</v>
      </c>
      <c r="U8" s="31">
        <f t="shared" si="0"/>
        <v>0.23626373626373626</v>
      </c>
    </row>
    <row r="9" spans="1:21" ht="13" thickBot="1">
      <c r="A9" t="s">
        <v>515</v>
      </c>
      <c r="B9" s="25">
        <v>700</v>
      </c>
      <c r="C9" s="25">
        <v>1800</v>
      </c>
      <c r="D9" s="25">
        <v>1600</v>
      </c>
      <c r="E9" s="25">
        <v>2900</v>
      </c>
      <c r="F9" s="25">
        <f>SUM(B9:E9)</f>
        <v>7000</v>
      </c>
      <c r="O9" t="s">
        <v>515</v>
      </c>
      <c r="P9" s="25">
        <v>700</v>
      </c>
      <c r="Q9" s="25">
        <v>1800</v>
      </c>
      <c r="R9" s="25">
        <v>1600</v>
      </c>
      <c r="S9" s="25">
        <v>2900</v>
      </c>
      <c r="T9" s="25">
        <f>SUM(P9:S9)</f>
        <v>7000</v>
      </c>
      <c r="U9" s="31">
        <f t="shared" si="0"/>
        <v>0.19230769230769232</v>
      </c>
    </row>
    <row r="10" spans="1:21" ht="13" thickBot="1">
      <c r="A10" s="26" t="s">
        <v>516</v>
      </c>
      <c r="B10" s="27">
        <f>SUM(B6:B9)</f>
        <v>4800</v>
      </c>
      <c r="C10" s="27">
        <f>SUM(C6:C9)</f>
        <v>6400</v>
      </c>
      <c r="D10" s="27">
        <f>SUM(D6:D9)</f>
        <v>9000</v>
      </c>
      <c r="E10" s="27">
        <f>SUM(E6:E9)</f>
        <v>16200</v>
      </c>
      <c r="F10" s="27">
        <f>SUM(F6:F9)</f>
        <v>36400</v>
      </c>
      <c r="O10" s="32" t="s">
        <v>516</v>
      </c>
      <c r="P10" s="27">
        <f>SUM(P6:P9)</f>
        <v>4800</v>
      </c>
      <c r="Q10" s="27">
        <f>SUM(Q6:Q9)</f>
        <v>6400</v>
      </c>
      <c r="R10" s="27">
        <f>SUM(R6:R9)</f>
        <v>9000</v>
      </c>
      <c r="S10" s="27">
        <f>SUM(S6:S9)</f>
        <v>16200</v>
      </c>
      <c r="T10" s="27">
        <f>SUM(T6:T9)</f>
        <v>36400</v>
      </c>
      <c r="U10" s="33"/>
    </row>
    <row r="43" spans="1:9">
      <c r="A43" t="s">
        <v>518</v>
      </c>
    </row>
    <row r="44" spans="1:9">
      <c r="B44" t="s">
        <v>519</v>
      </c>
      <c r="D44" t="s">
        <v>520</v>
      </c>
      <c r="F44" t="s">
        <v>521</v>
      </c>
      <c r="H44" s="123" t="s">
        <v>2</v>
      </c>
      <c r="I44" s="123"/>
    </row>
    <row r="45" spans="1:9">
      <c r="A45" t="s">
        <v>522</v>
      </c>
      <c r="B45" t="s">
        <v>523</v>
      </c>
      <c r="C45" t="s">
        <v>524</v>
      </c>
      <c r="D45" t="s">
        <v>523</v>
      </c>
      <c r="E45" t="s">
        <v>524</v>
      </c>
      <c r="F45" t="s">
        <v>523</v>
      </c>
      <c r="G45" t="s">
        <v>524</v>
      </c>
      <c r="H45" t="s">
        <v>523</v>
      </c>
      <c r="I45" t="s">
        <v>524</v>
      </c>
    </row>
    <row r="46" spans="1:9">
      <c r="A46">
        <v>2008</v>
      </c>
      <c r="B46" s="34">
        <v>4500</v>
      </c>
      <c r="C46" s="35">
        <v>885</v>
      </c>
      <c r="D46" s="34">
        <v>2000</v>
      </c>
      <c r="E46" s="35">
        <v>827</v>
      </c>
      <c r="F46" s="34">
        <v>1500</v>
      </c>
      <c r="G46" s="35">
        <v>752</v>
      </c>
      <c r="H46" s="34">
        <f>B46+D46+F46</f>
        <v>8000</v>
      </c>
      <c r="I46" s="35">
        <v>846</v>
      </c>
    </row>
    <row r="47" spans="1:9">
      <c r="A47">
        <v>2009</v>
      </c>
      <c r="B47" s="34">
        <v>5500</v>
      </c>
      <c r="C47" s="35">
        <v>1117</v>
      </c>
      <c r="D47" s="34">
        <v>3000</v>
      </c>
      <c r="E47" s="35">
        <v>1025</v>
      </c>
      <c r="F47" s="34">
        <v>2500</v>
      </c>
      <c r="G47" s="35">
        <v>870</v>
      </c>
      <c r="H47" s="34">
        <f t="shared" ref="H47:H51" si="1">B47+D47+F47</f>
        <v>11000</v>
      </c>
      <c r="I47" s="35">
        <v>979</v>
      </c>
    </row>
    <row r="48" spans="1:9">
      <c r="A48">
        <v>2010</v>
      </c>
      <c r="B48" s="34">
        <v>5700</v>
      </c>
      <c r="C48" s="35">
        <v>874</v>
      </c>
      <c r="D48" s="34">
        <v>4000</v>
      </c>
      <c r="E48" s="35">
        <v>830</v>
      </c>
      <c r="F48" s="34">
        <v>2575</v>
      </c>
      <c r="G48" s="35">
        <v>755</v>
      </c>
      <c r="H48" s="34">
        <f t="shared" si="1"/>
        <v>12275</v>
      </c>
      <c r="I48" s="35">
        <v>836</v>
      </c>
    </row>
    <row r="49" spans="1:9">
      <c r="A49">
        <v>2011</v>
      </c>
      <c r="B49" s="34">
        <v>6900</v>
      </c>
      <c r="C49" s="35">
        <v>904</v>
      </c>
      <c r="D49" s="34">
        <v>5000</v>
      </c>
      <c r="E49" s="35">
        <v>862</v>
      </c>
      <c r="F49" s="34">
        <v>3000</v>
      </c>
      <c r="G49" s="35">
        <v>807</v>
      </c>
      <c r="H49" s="34">
        <f t="shared" si="1"/>
        <v>14900</v>
      </c>
      <c r="I49" s="35">
        <v>883</v>
      </c>
    </row>
    <row r="50" spans="1:9">
      <c r="A50">
        <v>2012</v>
      </c>
      <c r="B50" s="34">
        <v>7800</v>
      </c>
      <c r="C50" s="35">
        <v>942</v>
      </c>
      <c r="D50" s="34">
        <v>6000</v>
      </c>
      <c r="E50" s="35">
        <v>917</v>
      </c>
      <c r="F50" s="34">
        <v>4000</v>
      </c>
      <c r="G50" s="35">
        <v>776</v>
      </c>
      <c r="H50" s="34">
        <f t="shared" si="1"/>
        <v>17800</v>
      </c>
      <c r="I50" s="35">
        <v>881</v>
      </c>
    </row>
    <row r="51" spans="1:9">
      <c r="A51">
        <v>2013</v>
      </c>
      <c r="B51" s="34">
        <v>9000</v>
      </c>
      <c r="C51" s="35">
        <v>889</v>
      </c>
      <c r="D51" s="34">
        <v>7000</v>
      </c>
      <c r="E51" s="35">
        <v>862</v>
      </c>
      <c r="F51" s="34">
        <v>5000</v>
      </c>
      <c r="G51" s="35">
        <v>807</v>
      </c>
      <c r="H51" s="34">
        <f t="shared" si="1"/>
        <v>21000</v>
      </c>
      <c r="I51" s="35">
        <v>884</v>
      </c>
    </row>
  </sheetData>
  <mergeCells count="1">
    <mergeCell ref="H44:I44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1"/>
  <sheetViews>
    <sheetView workbookViewId="0">
      <selection activeCell="G5" sqref="G5"/>
    </sheetView>
  </sheetViews>
  <sheetFormatPr defaultRowHeight="12.5"/>
  <sheetData>
    <row r="1" spans="1:7" ht="15" thickBot="1">
      <c r="A1" s="124" t="s">
        <v>525</v>
      </c>
      <c r="B1" s="125"/>
      <c r="C1" s="126"/>
      <c r="D1" s="33"/>
      <c r="E1" s="33"/>
      <c r="F1" s="33"/>
      <c r="G1" s="33"/>
    </row>
    <row r="2" spans="1:7" ht="15" thickBot="1">
      <c r="A2" s="124" t="s">
        <v>526</v>
      </c>
      <c r="B2" s="125"/>
      <c r="C2" s="126"/>
      <c r="D2" s="36"/>
      <c r="E2" s="36"/>
      <c r="F2" s="36"/>
      <c r="G2" s="36"/>
    </row>
    <row r="3" spans="1:7" ht="13" thickBot="1">
      <c r="A3" s="37"/>
      <c r="B3" s="36"/>
      <c r="C3" s="36"/>
      <c r="D3" s="36"/>
      <c r="E3" s="36"/>
      <c r="F3" s="36"/>
      <c r="G3" s="36"/>
    </row>
    <row r="4" spans="1:7" ht="15" thickBot="1">
      <c r="A4" s="37"/>
      <c r="B4" s="38" t="s">
        <v>527</v>
      </c>
      <c r="C4" s="38" t="s">
        <v>528</v>
      </c>
      <c r="D4" s="38" t="s">
        <v>529</v>
      </c>
      <c r="E4" s="38" t="s">
        <v>530</v>
      </c>
      <c r="F4" s="38" t="s">
        <v>531</v>
      </c>
      <c r="G4" s="38" t="s">
        <v>532</v>
      </c>
    </row>
    <row r="5" spans="1:7" ht="15" thickBot="1">
      <c r="A5" s="37"/>
      <c r="B5" s="36"/>
      <c r="C5" s="36"/>
      <c r="D5" s="36"/>
      <c r="E5" s="39">
        <v>0.05</v>
      </c>
      <c r="F5" s="39">
        <v>0.09</v>
      </c>
      <c r="G5" s="39">
        <v>0.86</v>
      </c>
    </row>
    <row r="6" spans="1:7" ht="15" thickBot="1">
      <c r="A6" s="40">
        <v>2011</v>
      </c>
      <c r="B6" s="38" t="s">
        <v>533</v>
      </c>
      <c r="C6" s="41">
        <v>0.1114</v>
      </c>
      <c r="D6" s="36"/>
      <c r="E6" s="39">
        <v>0.05</v>
      </c>
      <c r="F6" s="39">
        <v>0.09</v>
      </c>
      <c r="G6" s="39">
        <v>0.86</v>
      </c>
    </row>
    <row r="7" spans="1:7" ht="15" thickBot="1">
      <c r="A7" s="37"/>
      <c r="B7" s="38" t="s">
        <v>534</v>
      </c>
      <c r="C7" s="41">
        <v>0.1208</v>
      </c>
      <c r="D7" s="36"/>
      <c r="E7" s="39">
        <v>0.05</v>
      </c>
      <c r="F7" s="39">
        <v>0.09</v>
      </c>
      <c r="G7" s="39">
        <v>0.86</v>
      </c>
    </row>
    <row r="8" spans="1:7" ht="15" thickBot="1">
      <c r="A8" s="37"/>
      <c r="B8" s="38" t="s">
        <v>535</v>
      </c>
      <c r="C8" s="41">
        <v>0.1038</v>
      </c>
      <c r="D8" s="36"/>
      <c r="E8" s="39">
        <v>0.05</v>
      </c>
      <c r="F8" s="39">
        <v>0.09</v>
      </c>
      <c r="G8" s="39">
        <v>0.86</v>
      </c>
    </row>
    <row r="9" spans="1:7" ht="15" thickBot="1">
      <c r="A9" s="37"/>
      <c r="B9" s="38" t="s">
        <v>536</v>
      </c>
      <c r="C9" s="41">
        <v>9.8699999999999996E-2</v>
      </c>
      <c r="D9" s="36"/>
      <c r="E9" s="39">
        <v>0.05</v>
      </c>
      <c r="F9" s="39">
        <v>0.09</v>
      </c>
      <c r="G9" s="39">
        <v>0.86</v>
      </c>
    </row>
    <row r="10" spans="1:7" ht="15" thickBot="1">
      <c r="A10" s="40">
        <v>2012</v>
      </c>
      <c r="B10" s="38" t="s">
        <v>537</v>
      </c>
      <c r="C10" s="41">
        <v>8.8400000000000006E-2</v>
      </c>
      <c r="D10" s="36"/>
      <c r="E10" s="39">
        <v>0.05</v>
      </c>
      <c r="F10" s="39">
        <v>0.09</v>
      </c>
      <c r="G10" s="39">
        <v>0.86</v>
      </c>
    </row>
    <row r="11" spans="1:7" ht="15" thickBot="1">
      <c r="A11" s="37"/>
      <c r="B11" s="38" t="s">
        <v>538</v>
      </c>
      <c r="C11" s="41">
        <v>6.7299999999999999E-2</v>
      </c>
      <c r="D11" s="36"/>
      <c r="E11" s="39">
        <v>0.05</v>
      </c>
      <c r="F11" s="39">
        <v>0.09</v>
      </c>
      <c r="G11" s="39">
        <v>0.86</v>
      </c>
    </row>
    <row r="12" spans="1:7" ht="15" thickBot="1">
      <c r="A12" s="37"/>
      <c r="B12" s="38" t="s">
        <v>539</v>
      </c>
      <c r="C12" s="41">
        <v>6.3600000000000004E-2</v>
      </c>
      <c r="D12" s="36"/>
      <c r="E12" s="39">
        <v>0.05</v>
      </c>
      <c r="F12" s="39">
        <v>0.09</v>
      </c>
      <c r="G12" s="39">
        <v>0.86</v>
      </c>
    </row>
    <row r="13" spans="1:7" ht="15" thickBot="1">
      <c r="A13" s="37"/>
      <c r="B13" s="38" t="s">
        <v>540</v>
      </c>
      <c r="C13" s="41">
        <v>6.4199999999999993E-2</v>
      </c>
      <c r="D13" s="36"/>
      <c r="E13" s="39">
        <v>0.05</v>
      </c>
      <c r="F13" s="39">
        <v>0.09</v>
      </c>
      <c r="G13" s="39">
        <v>0.86</v>
      </c>
    </row>
    <row r="14" spans="1:7" ht="15" thickBot="1">
      <c r="A14" s="40">
        <v>2013</v>
      </c>
      <c r="B14" s="38" t="s">
        <v>541</v>
      </c>
      <c r="C14" s="41">
        <v>5.9400000000000001E-2</v>
      </c>
      <c r="D14" s="36"/>
      <c r="E14" s="39">
        <v>0.05</v>
      </c>
      <c r="F14" s="39">
        <v>0.09</v>
      </c>
      <c r="G14" s="39">
        <v>0.86</v>
      </c>
    </row>
    <row r="15" spans="1:7" ht="15" thickBot="1">
      <c r="A15" s="37"/>
      <c r="B15" s="38" t="s">
        <v>542</v>
      </c>
      <c r="C15" s="36"/>
      <c r="D15" s="36"/>
      <c r="E15" s="39">
        <v>0.05</v>
      </c>
      <c r="F15" s="39">
        <v>0.09</v>
      </c>
      <c r="G15" s="39">
        <v>0.86</v>
      </c>
    </row>
    <row r="16" spans="1:7" ht="15" thickBot="1">
      <c r="A16" s="37"/>
      <c r="B16" s="38" t="s">
        <v>543</v>
      </c>
      <c r="C16" s="36"/>
      <c r="D16" s="36"/>
      <c r="E16" s="39">
        <v>0.05</v>
      </c>
      <c r="F16" s="39">
        <v>0.09</v>
      </c>
      <c r="G16" s="39">
        <v>0.86</v>
      </c>
    </row>
    <row r="17" spans="1:7" ht="15" thickBot="1">
      <c r="A17" s="37"/>
      <c r="B17" s="38" t="s">
        <v>544</v>
      </c>
      <c r="C17" s="36"/>
      <c r="D17" s="36"/>
      <c r="E17" s="39">
        <v>0.05</v>
      </c>
      <c r="F17" s="39">
        <v>0.09</v>
      </c>
      <c r="G17" s="39">
        <v>0.86</v>
      </c>
    </row>
    <row r="18" spans="1:7" ht="15" thickBot="1">
      <c r="A18" s="37"/>
      <c r="B18" s="36"/>
      <c r="C18" s="36"/>
      <c r="D18" s="36"/>
      <c r="E18" s="39">
        <v>0.05</v>
      </c>
      <c r="F18" s="39">
        <v>0.09</v>
      </c>
      <c r="G18" s="39">
        <v>0.86</v>
      </c>
    </row>
    <row r="19" spans="1:7" ht="15" thickBot="1">
      <c r="A19" s="37"/>
      <c r="B19" s="38" t="s">
        <v>545</v>
      </c>
      <c r="C19" s="36"/>
      <c r="D19" s="41">
        <v>0.1079</v>
      </c>
      <c r="E19" s="39">
        <v>0.05</v>
      </c>
      <c r="F19" s="39">
        <v>0.09</v>
      </c>
      <c r="G19" s="39">
        <v>0.86</v>
      </c>
    </row>
    <row r="20" spans="1:7" ht="15" thickBot="1">
      <c r="A20" s="37"/>
      <c r="B20" s="38" t="s">
        <v>546</v>
      </c>
      <c r="C20" s="36"/>
      <c r="D20" s="41">
        <v>0.12</v>
      </c>
      <c r="E20" s="39">
        <v>0.05</v>
      </c>
      <c r="F20" s="39">
        <v>0.09</v>
      </c>
      <c r="G20" s="39">
        <v>0.86</v>
      </c>
    </row>
    <row r="21" spans="1:7" ht="15" thickBot="1">
      <c r="A21" s="37"/>
      <c r="B21" s="38" t="s">
        <v>547</v>
      </c>
      <c r="C21" s="36"/>
      <c r="D21" s="41">
        <v>0.18</v>
      </c>
      <c r="E21" s="39">
        <v>0.05</v>
      </c>
      <c r="F21" s="39">
        <v>0.09</v>
      </c>
      <c r="G21" s="39">
        <v>0.86</v>
      </c>
    </row>
  </sheetData>
  <mergeCells count="2">
    <mergeCell ref="A1:C1"/>
    <mergeCell ref="A2:C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3:K51"/>
  <sheetViews>
    <sheetView workbookViewId="0"/>
  </sheetViews>
  <sheetFormatPr defaultRowHeight="12.5"/>
  <cols>
    <col min="3" max="3" width="15.90625" bestFit="1" customWidth="1"/>
    <col min="6" max="7" width="12.90625" bestFit="1" customWidth="1"/>
    <col min="8" max="8" width="13.08984375" bestFit="1" customWidth="1"/>
    <col min="9" max="9" width="31" customWidth="1"/>
    <col min="11" max="11" width="32.6328125" bestFit="1" customWidth="1"/>
  </cols>
  <sheetData>
    <row r="3" spans="1:11" ht="14.5">
      <c r="A3" s="42" t="s">
        <v>522</v>
      </c>
      <c r="B3" s="42" t="s">
        <v>548</v>
      </c>
      <c r="C3" s="42" t="s">
        <v>549</v>
      </c>
      <c r="D3" s="42" t="s">
        <v>550</v>
      </c>
      <c r="E3" s="42" t="s">
        <v>551</v>
      </c>
      <c r="F3" s="42" t="s">
        <v>552</v>
      </c>
      <c r="G3" s="42" t="s">
        <v>553</v>
      </c>
      <c r="H3" s="42" t="s">
        <v>554</v>
      </c>
      <c r="I3" s="42" t="s">
        <v>573</v>
      </c>
      <c r="J3" s="43"/>
    </row>
    <row r="4" spans="1:11">
      <c r="A4">
        <v>2009</v>
      </c>
      <c r="B4" t="s">
        <v>555</v>
      </c>
      <c r="C4" t="s">
        <v>569</v>
      </c>
      <c r="D4">
        <v>61992</v>
      </c>
      <c r="E4">
        <v>1065</v>
      </c>
      <c r="K4" t="s">
        <v>556</v>
      </c>
    </row>
    <row r="5" spans="1:11">
      <c r="A5">
        <v>2009</v>
      </c>
      <c r="B5" t="s">
        <v>555</v>
      </c>
      <c r="C5" t="s">
        <v>574</v>
      </c>
      <c r="D5">
        <v>113782</v>
      </c>
      <c r="E5">
        <v>1486</v>
      </c>
      <c r="K5" t="s">
        <v>557</v>
      </c>
    </row>
    <row r="6" spans="1:11">
      <c r="A6">
        <v>2009</v>
      </c>
      <c r="B6" t="s">
        <v>555</v>
      </c>
      <c r="C6" t="s">
        <v>578</v>
      </c>
      <c r="D6">
        <v>123057</v>
      </c>
      <c r="E6">
        <v>908</v>
      </c>
    </row>
    <row r="7" spans="1:11">
      <c r="A7">
        <v>2009</v>
      </c>
      <c r="B7" t="s">
        <v>555</v>
      </c>
      <c r="C7" t="s">
        <v>582</v>
      </c>
      <c r="D7">
        <v>64078</v>
      </c>
      <c r="E7">
        <v>948</v>
      </c>
    </row>
    <row r="8" spans="1:11">
      <c r="A8">
        <v>2009</v>
      </c>
      <c r="B8" t="s">
        <v>555</v>
      </c>
      <c r="C8" t="s">
        <v>586</v>
      </c>
      <c r="D8">
        <v>37351</v>
      </c>
      <c r="E8">
        <v>890</v>
      </c>
      <c r="K8" t="s">
        <v>570</v>
      </c>
    </row>
    <row r="9" spans="1:11">
      <c r="A9">
        <v>2009</v>
      </c>
      <c r="B9" t="s">
        <v>555</v>
      </c>
      <c r="C9" t="s">
        <v>590</v>
      </c>
      <c r="D9">
        <v>49995</v>
      </c>
      <c r="E9">
        <v>847</v>
      </c>
      <c r="K9" t="s">
        <v>575</v>
      </c>
    </row>
    <row r="10" spans="1:11">
      <c r="A10">
        <v>2009</v>
      </c>
      <c r="B10" t="s">
        <v>558</v>
      </c>
      <c r="C10" t="s">
        <v>569</v>
      </c>
      <c r="D10">
        <v>25358</v>
      </c>
      <c r="E10">
        <v>1015</v>
      </c>
      <c r="K10" t="s">
        <v>579</v>
      </c>
    </row>
    <row r="11" spans="1:11">
      <c r="A11">
        <v>2009</v>
      </c>
      <c r="B11" t="s">
        <v>558</v>
      </c>
      <c r="C11" t="s">
        <v>574</v>
      </c>
      <c r="D11">
        <v>109551</v>
      </c>
      <c r="E11">
        <v>1094</v>
      </c>
      <c r="K11" t="s">
        <v>583</v>
      </c>
    </row>
    <row r="12" spans="1:11">
      <c r="A12">
        <v>2009</v>
      </c>
      <c r="B12" t="s">
        <v>558</v>
      </c>
      <c r="C12" t="s">
        <v>578</v>
      </c>
      <c r="D12">
        <v>105199</v>
      </c>
      <c r="E12">
        <v>891</v>
      </c>
      <c r="K12" t="s">
        <v>587</v>
      </c>
    </row>
    <row r="13" spans="1:11">
      <c r="A13">
        <v>2009</v>
      </c>
      <c r="B13" t="s">
        <v>558</v>
      </c>
      <c r="C13" t="s">
        <v>582</v>
      </c>
      <c r="D13">
        <v>49460</v>
      </c>
      <c r="E13">
        <v>975</v>
      </c>
    </row>
    <row r="14" spans="1:11">
      <c r="A14">
        <v>2009</v>
      </c>
      <c r="B14" t="s">
        <v>558</v>
      </c>
      <c r="C14" t="s">
        <v>586</v>
      </c>
      <c r="D14">
        <v>28499</v>
      </c>
      <c r="E14">
        <v>887</v>
      </c>
      <c r="K14" t="s">
        <v>571</v>
      </c>
    </row>
    <row r="15" spans="1:11">
      <c r="A15">
        <v>2009</v>
      </c>
      <c r="B15" t="s">
        <v>558</v>
      </c>
      <c r="C15" t="s">
        <v>590</v>
      </c>
      <c r="D15">
        <v>39311</v>
      </c>
      <c r="E15">
        <v>859</v>
      </c>
      <c r="K15" t="s">
        <v>576</v>
      </c>
    </row>
    <row r="16" spans="1:11">
      <c r="A16">
        <v>2009</v>
      </c>
      <c r="B16" t="s">
        <v>559</v>
      </c>
      <c r="C16" t="s">
        <v>569</v>
      </c>
      <c r="D16">
        <v>65790</v>
      </c>
      <c r="E16">
        <v>817</v>
      </c>
      <c r="K16" t="s">
        <v>580</v>
      </c>
    </row>
    <row r="17" spans="1:11">
      <c r="A17">
        <v>2009</v>
      </c>
      <c r="B17" t="s">
        <v>559</v>
      </c>
      <c r="C17" t="s">
        <v>574</v>
      </c>
      <c r="D17">
        <v>124218</v>
      </c>
      <c r="E17">
        <v>995</v>
      </c>
      <c r="K17" t="s">
        <v>584</v>
      </c>
    </row>
    <row r="18" spans="1:11">
      <c r="A18">
        <v>2009</v>
      </c>
      <c r="B18" t="s">
        <v>559</v>
      </c>
      <c r="C18" t="s">
        <v>578</v>
      </c>
      <c r="D18">
        <v>136269</v>
      </c>
      <c r="E18">
        <v>921</v>
      </c>
      <c r="K18" t="s">
        <v>588</v>
      </c>
    </row>
    <row r="19" spans="1:11">
      <c r="A19">
        <v>2009</v>
      </c>
      <c r="B19" t="s">
        <v>559</v>
      </c>
      <c r="C19" t="s">
        <v>582</v>
      </c>
      <c r="D19">
        <v>83425</v>
      </c>
      <c r="E19">
        <v>938</v>
      </c>
    </row>
    <row r="20" spans="1:11">
      <c r="A20">
        <v>2009</v>
      </c>
      <c r="B20" t="s">
        <v>559</v>
      </c>
      <c r="C20" t="s">
        <v>586</v>
      </c>
      <c r="D20">
        <v>50115</v>
      </c>
      <c r="E20">
        <v>850</v>
      </c>
    </row>
    <row r="21" spans="1:11">
      <c r="A21">
        <v>2009</v>
      </c>
      <c r="B21" t="s">
        <v>559</v>
      </c>
      <c r="C21" t="s">
        <v>590</v>
      </c>
      <c r="D21">
        <v>77341</v>
      </c>
      <c r="E21">
        <v>854</v>
      </c>
      <c r="K21" t="s">
        <v>560</v>
      </c>
    </row>
    <row r="22" spans="1:11">
      <c r="A22">
        <v>2009</v>
      </c>
      <c r="B22" t="s">
        <v>561</v>
      </c>
      <c r="C22" t="s">
        <v>569</v>
      </c>
      <c r="D22">
        <v>73813</v>
      </c>
      <c r="E22">
        <v>769</v>
      </c>
      <c r="K22" t="s">
        <v>562</v>
      </c>
    </row>
    <row r="23" spans="1:11">
      <c r="A23">
        <v>2009</v>
      </c>
      <c r="B23" t="s">
        <v>561</v>
      </c>
      <c r="C23" t="s">
        <v>574</v>
      </c>
      <c r="D23">
        <v>149008</v>
      </c>
      <c r="E23">
        <v>988</v>
      </c>
      <c r="K23" t="s">
        <v>563</v>
      </c>
    </row>
    <row r="24" spans="1:11">
      <c r="A24">
        <v>2009</v>
      </c>
      <c r="B24" t="s">
        <v>561</v>
      </c>
      <c r="C24" t="s">
        <v>578</v>
      </c>
      <c r="D24">
        <v>153904</v>
      </c>
      <c r="E24">
        <v>906</v>
      </c>
      <c r="K24" t="s">
        <v>564</v>
      </c>
    </row>
    <row r="25" spans="1:11">
      <c r="A25">
        <v>2009</v>
      </c>
      <c r="B25" t="s">
        <v>561</v>
      </c>
      <c r="C25" t="s">
        <v>582</v>
      </c>
      <c r="D25">
        <v>111962</v>
      </c>
      <c r="E25">
        <v>943</v>
      </c>
    </row>
    <row r="26" spans="1:11">
      <c r="A26">
        <v>2009</v>
      </c>
      <c r="B26" t="s">
        <v>561</v>
      </c>
      <c r="C26" t="s">
        <v>586</v>
      </c>
      <c r="D26">
        <v>71277</v>
      </c>
      <c r="E26">
        <v>842</v>
      </c>
    </row>
    <row r="27" spans="1:11">
      <c r="A27">
        <v>2009</v>
      </c>
      <c r="B27" t="s">
        <v>561</v>
      </c>
      <c r="C27" t="s">
        <v>590</v>
      </c>
      <c r="D27">
        <v>97232</v>
      </c>
      <c r="E27">
        <v>839</v>
      </c>
    </row>
    <row r="28" spans="1:11">
      <c r="A28">
        <v>2010</v>
      </c>
      <c r="B28" t="s">
        <v>565</v>
      </c>
      <c r="C28" t="s">
        <v>569</v>
      </c>
      <c r="D28">
        <v>15498</v>
      </c>
      <c r="E28">
        <v>1065</v>
      </c>
      <c r="K28" t="s">
        <v>572</v>
      </c>
    </row>
    <row r="29" spans="1:11">
      <c r="A29">
        <v>2010</v>
      </c>
      <c r="B29" t="s">
        <v>565</v>
      </c>
      <c r="C29" t="s">
        <v>574</v>
      </c>
      <c r="D29">
        <v>28445.5</v>
      </c>
      <c r="E29">
        <v>1486</v>
      </c>
      <c r="K29" t="s">
        <v>577</v>
      </c>
    </row>
    <row r="30" spans="1:11">
      <c r="A30">
        <v>2010</v>
      </c>
      <c r="B30" t="s">
        <v>565</v>
      </c>
      <c r="C30" t="s">
        <v>578</v>
      </c>
      <c r="D30">
        <v>30764.25</v>
      </c>
      <c r="E30">
        <v>908</v>
      </c>
      <c r="K30" t="s">
        <v>581</v>
      </c>
    </row>
    <row r="31" spans="1:11">
      <c r="A31">
        <v>2010</v>
      </c>
      <c r="B31" t="s">
        <v>565</v>
      </c>
      <c r="C31" t="s">
        <v>582</v>
      </c>
      <c r="D31">
        <v>16019.5</v>
      </c>
      <c r="E31">
        <v>948</v>
      </c>
      <c r="K31" t="s">
        <v>585</v>
      </c>
    </row>
    <row r="32" spans="1:11">
      <c r="A32">
        <v>2010</v>
      </c>
      <c r="B32" t="s">
        <v>565</v>
      </c>
      <c r="C32" t="s">
        <v>586</v>
      </c>
      <c r="D32">
        <v>9337.75</v>
      </c>
      <c r="E32">
        <v>890</v>
      </c>
      <c r="K32" t="s">
        <v>589</v>
      </c>
    </row>
    <row r="33" spans="1:5">
      <c r="A33">
        <v>2010</v>
      </c>
      <c r="B33" t="s">
        <v>565</v>
      </c>
      <c r="C33" t="s">
        <v>590</v>
      </c>
      <c r="D33">
        <v>12498.75</v>
      </c>
      <c r="E33">
        <v>847</v>
      </c>
    </row>
    <row r="34" spans="1:5">
      <c r="A34">
        <v>2010</v>
      </c>
      <c r="B34" t="s">
        <v>566</v>
      </c>
      <c r="C34" t="s">
        <v>569</v>
      </c>
      <c r="D34">
        <v>3803.7</v>
      </c>
      <c r="E34">
        <v>1015</v>
      </c>
    </row>
    <row r="35" spans="1:5">
      <c r="A35">
        <v>2010</v>
      </c>
      <c r="B35" t="s">
        <v>566</v>
      </c>
      <c r="C35" t="s">
        <v>574</v>
      </c>
      <c r="D35">
        <v>16432.649999999998</v>
      </c>
      <c r="E35">
        <v>1094</v>
      </c>
    </row>
    <row r="36" spans="1:5">
      <c r="A36">
        <v>2010</v>
      </c>
      <c r="B36" t="s">
        <v>566</v>
      </c>
      <c r="C36" t="s">
        <v>578</v>
      </c>
      <c r="D36">
        <v>15779.849999999999</v>
      </c>
      <c r="E36">
        <v>891</v>
      </c>
    </row>
    <row r="37" spans="1:5">
      <c r="A37">
        <v>2010</v>
      </c>
      <c r="B37" t="s">
        <v>566</v>
      </c>
      <c r="C37" t="s">
        <v>582</v>
      </c>
      <c r="D37">
        <v>7419</v>
      </c>
      <c r="E37">
        <v>975</v>
      </c>
    </row>
    <row r="38" spans="1:5">
      <c r="A38">
        <v>2010</v>
      </c>
      <c r="B38" t="s">
        <v>566</v>
      </c>
      <c r="C38" t="s">
        <v>586</v>
      </c>
      <c r="D38">
        <v>4274.8499999999995</v>
      </c>
      <c r="E38">
        <v>887</v>
      </c>
    </row>
    <row r="39" spans="1:5">
      <c r="A39">
        <v>2010</v>
      </c>
      <c r="B39" t="s">
        <v>566</v>
      </c>
      <c r="C39" t="s">
        <v>590</v>
      </c>
      <c r="D39">
        <v>5896.65</v>
      </c>
      <c r="E39">
        <v>859</v>
      </c>
    </row>
    <row r="40" spans="1:5">
      <c r="A40">
        <v>2010</v>
      </c>
      <c r="B40" t="s">
        <v>567</v>
      </c>
      <c r="C40" t="s">
        <v>569</v>
      </c>
      <c r="D40">
        <v>4934.25</v>
      </c>
      <c r="E40">
        <v>817</v>
      </c>
    </row>
    <row r="41" spans="1:5">
      <c r="A41">
        <v>2010</v>
      </c>
      <c r="B41" t="s">
        <v>567</v>
      </c>
      <c r="C41" t="s">
        <v>574</v>
      </c>
      <c r="D41">
        <v>9316.35</v>
      </c>
      <c r="E41">
        <v>995</v>
      </c>
    </row>
    <row r="42" spans="1:5">
      <c r="A42">
        <v>2010</v>
      </c>
      <c r="B42" t="s">
        <v>567</v>
      </c>
      <c r="C42" t="s">
        <v>578</v>
      </c>
      <c r="D42">
        <v>10220.174999999999</v>
      </c>
      <c r="E42">
        <v>921</v>
      </c>
    </row>
    <row r="43" spans="1:5">
      <c r="A43">
        <v>2010</v>
      </c>
      <c r="B43" t="s">
        <v>567</v>
      </c>
      <c r="C43" t="s">
        <v>582</v>
      </c>
      <c r="D43">
        <v>6256.875</v>
      </c>
      <c r="E43">
        <v>938</v>
      </c>
    </row>
    <row r="44" spans="1:5">
      <c r="A44">
        <v>2010</v>
      </c>
      <c r="B44" t="s">
        <v>567</v>
      </c>
      <c r="C44" t="s">
        <v>586</v>
      </c>
      <c r="D44">
        <v>3758.625</v>
      </c>
      <c r="E44">
        <v>850</v>
      </c>
    </row>
    <row r="45" spans="1:5">
      <c r="A45">
        <v>2010</v>
      </c>
      <c r="B45" t="s">
        <v>567</v>
      </c>
      <c r="C45" t="s">
        <v>590</v>
      </c>
      <c r="D45">
        <v>5800.5749999999998</v>
      </c>
      <c r="E45">
        <v>854</v>
      </c>
    </row>
    <row r="46" spans="1:5">
      <c r="A46">
        <v>2010</v>
      </c>
      <c r="B46" t="s">
        <v>568</v>
      </c>
      <c r="C46" t="s">
        <v>569</v>
      </c>
      <c r="D46">
        <v>221.43899999999999</v>
      </c>
      <c r="E46">
        <v>769</v>
      </c>
    </row>
    <row r="47" spans="1:5">
      <c r="A47">
        <v>2010</v>
      </c>
      <c r="B47" t="s">
        <v>568</v>
      </c>
      <c r="C47" t="s">
        <v>574</v>
      </c>
      <c r="D47">
        <v>149008</v>
      </c>
      <c r="E47">
        <v>988</v>
      </c>
    </row>
    <row r="48" spans="1:5">
      <c r="A48">
        <v>2010</v>
      </c>
      <c r="B48" t="s">
        <v>568</v>
      </c>
      <c r="C48" t="s">
        <v>578</v>
      </c>
      <c r="D48">
        <v>149008</v>
      </c>
      <c r="E48">
        <v>906</v>
      </c>
    </row>
    <row r="49" spans="1:5">
      <c r="A49">
        <v>2010</v>
      </c>
      <c r="B49" t="s">
        <v>568</v>
      </c>
      <c r="C49" t="s">
        <v>582</v>
      </c>
      <c r="D49">
        <v>149008</v>
      </c>
      <c r="E49">
        <v>943</v>
      </c>
    </row>
    <row r="50" spans="1:5">
      <c r="A50">
        <v>2010</v>
      </c>
      <c r="B50" t="s">
        <v>568</v>
      </c>
      <c r="C50" t="s">
        <v>586</v>
      </c>
      <c r="D50">
        <v>149008</v>
      </c>
      <c r="E50">
        <v>842</v>
      </c>
    </row>
    <row r="51" spans="1:5">
      <c r="A51">
        <v>2010</v>
      </c>
      <c r="B51" t="s">
        <v>568</v>
      </c>
      <c r="C51" t="s">
        <v>590</v>
      </c>
      <c r="D51">
        <v>149008</v>
      </c>
      <c r="E51">
        <v>839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2:K63"/>
  <sheetViews>
    <sheetView workbookViewId="0"/>
  </sheetViews>
  <sheetFormatPr defaultRowHeight="12.5"/>
  <cols>
    <col min="1" max="1" width="4" customWidth="1"/>
    <col min="3" max="3" width="6.6328125" customWidth="1"/>
    <col min="4" max="4" width="7.36328125" customWidth="1"/>
    <col min="5" max="5" width="5.90625" customWidth="1"/>
    <col min="6" max="6" width="6.6328125" customWidth="1"/>
    <col min="7" max="7" width="10.08984375" customWidth="1"/>
    <col min="9" max="9" width="8.90625" customWidth="1"/>
  </cols>
  <sheetData>
    <row r="2" spans="2:11" ht="15.5">
      <c r="B2" s="44" t="s">
        <v>591</v>
      </c>
    </row>
    <row r="3" spans="2:11">
      <c r="B3" t="s">
        <v>592</v>
      </c>
    </row>
    <row r="4" spans="2:11">
      <c r="G4" t="s">
        <v>593</v>
      </c>
      <c r="H4" s="45">
        <v>0.18</v>
      </c>
    </row>
    <row r="5" spans="2:11">
      <c r="G5" t="s">
        <v>594</v>
      </c>
      <c r="H5">
        <v>60</v>
      </c>
    </row>
    <row r="7" spans="2:11">
      <c r="B7" t="s">
        <v>595</v>
      </c>
      <c r="C7" t="s">
        <v>596</v>
      </c>
      <c r="D7" t="s">
        <v>597</v>
      </c>
      <c r="E7" t="s">
        <v>598</v>
      </c>
      <c r="F7" t="s">
        <v>511</v>
      </c>
      <c r="G7" t="s">
        <v>599</v>
      </c>
      <c r="H7" t="s">
        <v>600</v>
      </c>
    </row>
    <row r="8" spans="2:11">
      <c r="B8" t="s">
        <v>601</v>
      </c>
      <c r="C8" s="46">
        <v>18</v>
      </c>
      <c r="D8" s="46">
        <v>30</v>
      </c>
      <c r="E8" s="46">
        <v>23</v>
      </c>
      <c r="F8" s="47">
        <f>SUM(C8:E8)</f>
        <v>71</v>
      </c>
      <c r="G8" s="48">
        <f>Comm_Rate*F8</f>
        <v>12.78</v>
      </c>
      <c r="H8" s="49">
        <f>G8/F8</f>
        <v>0.18</v>
      </c>
    </row>
    <row r="9" spans="2:11">
      <c r="B9" t="s">
        <v>602</v>
      </c>
      <c r="C9" s="46">
        <v>20</v>
      </c>
      <c r="D9" s="46">
        <v>12</v>
      </c>
      <c r="E9" s="46">
        <v>20</v>
      </c>
      <c r="F9" s="47">
        <f>SUM(C9:E9)</f>
        <v>52</v>
      </c>
      <c r="G9" s="48">
        <f>Comm_Rate*F9</f>
        <v>9.36</v>
      </c>
      <c r="H9" s="49">
        <f>G9/F9</f>
        <v>0.18</v>
      </c>
      <c r="J9" s="47"/>
      <c r="K9" s="47"/>
    </row>
    <row r="10" spans="2:11">
      <c r="B10" t="s">
        <v>603</v>
      </c>
      <c r="C10" s="46">
        <v>15</v>
      </c>
      <c r="D10" s="46">
        <v>-35</v>
      </c>
      <c r="E10" s="46">
        <v>25</v>
      </c>
      <c r="F10" s="47">
        <f>SUM(C10:E10)</f>
        <v>5</v>
      </c>
      <c r="G10" s="48">
        <f>Comm_Rate*F10</f>
        <v>0.89999999999999991</v>
      </c>
      <c r="H10" s="49">
        <f>G10/F10</f>
        <v>0.18</v>
      </c>
      <c r="J10" s="47"/>
      <c r="K10" s="47"/>
    </row>
    <row r="11" spans="2:11">
      <c r="B11" t="s">
        <v>604</v>
      </c>
      <c r="C11" s="46">
        <v>8</v>
      </c>
      <c r="D11" s="46">
        <v>10</v>
      </c>
      <c r="E11" s="46">
        <v>21</v>
      </c>
      <c r="F11" s="47">
        <f>SUM(C11:E11)</f>
        <v>39</v>
      </c>
      <c r="G11" s="48">
        <f>Comm_Rate*F11</f>
        <v>7.02</v>
      </c>
      <c r="H11" s="49">
        <f>G11/F11</f>
        <v>0.18</v>
      </c>
      <c r="J11" s="47"/>
      <c r="K11" s="47"/>
    </row>
    <row r="12" spans="2:11">
      <c r="B12" t="s">
        <v>605</v>
      </c>
      <c r="C12" s="46">
        <v>0</v>
      </c>
      <c r="D12" s="46">
        <v>0</v>
      </c>
      <c r="E12" s="46">
        <v>0</v>
      </c>
      <c r="F12" s="47">
        <f>SUM(C12:E12)</f>
        <v>0</v>
      </c>
      <c r="G12" s="48">
        <f>Comm_Rate*F12</f>
        <v>0</v>
      </c>
      <c r="H12" s="50" t="e">
        <f>G12/F12</f>
        <v>#DIV/0!</v>
      </c>
    </row>
    <row r="13" spans="2:11">
      <c r="B13" s="17" t="s">
        <v>511</v>
      </c>
      <c r="G13" s="70">
        <f>SUM(G8:G12)</f>
        <v>30.06</v>
      </c>
    </row>
    <row r="18" spans="2:8" ht="15.5">
      <c r="B18" s="44" t="s">
        <v>606</v>
      </c>
    </row>
    <row r="19" spans="2:8">
      <c r="B19" t="s">
        <v>592</v>
      </c>
    </row>
    <row r="20" spans="2:8">
      <c r="G20" t="s">
        <v>593</v>
      </c>
      <c r="H20" s="45">
        <v>0.18</v>
      </c>
    </row>
    <row r="21" spans="2:8">
      <c r="G21" t="s">
        <v>594</v>
      </c>
      <c r="H21">
        <v>60</v>
      </c>
    </row>
    <row r="23" spans="2:8">
      <c r="B23" t="s">
        <v>595</v>
      </c>
      <c r="C23" t="s">
        <v>596</v>
      </c>
      <c r="D23" t="s">
        <v>597</v>
      </c>
      <c r="E23" t="s">
        <v>598</v>
      </c>
      <c r="F23" t="s">
        <v>511</v>
      </c>
      <c r="G23" t="s">
        <v>599</v>
      </c>
      <c r="H23" t="s">
        <v>600</v>
      </c>
    </row>
    <row r="24" spans="2:8">
      <c r="B24" t="s">
        <v>601</v>
      </c>
      <c r="C24" s="46">
        <v>18</v>
      </c>
      <c r="D24" s="46">
        <v>30</v>
      </c>
      <c r="E24" s="46">
        <v>23</v>
      </c>
      <c r="F24" s="47">
        <f>SUM(C24:E24)</f>
        <v>71</v>
      </c>
      <c r="G24" s="51" t="s">
        <v>607</v>
      </c>
      <c r="H24" s="50" t="e">
        <f>G24/F24</f>
        <v>#VALUE!</v>
      </c>
    </row>
    <row r="25" spans="2:8">
      <c r="B25" t="s">
        <v>602</v>
      </c>
      <c r="C25" s="46">
        <v>20</v>
      </c>
      <c r="D25" s="46">
        <v>12</v>
      </c>
      <c r="E25" s="46">
        <v>20</v>
      </c>
      <c r="F25" s="47">
        <f>SUM(C25:E25)</f>
        <v>52</v>
      </c>
      <c r="G25" s="48">
        <f>Comm_Rate*F25</f>
        <v>9.36</v>
      </c>
      <c r="H25" s="49">
        <f>G25/F25</f>
        <v>0.18</v>
      </c>
    </row>
    <row r="26" spans="2:8">
      <c r="B26" t="s">
        <v>603</v>
      </c>
      <c r="C26" s="46">
        <v>15</v>
      </c>
      <c r="D26" s="46">
        <v>-35</v>
      </c>
      <c r="E26" s="46">
        <v>25</v>
      </c>
      <c r="F26" s="47">
        <f>SUM(C26:E26)</f>
        <v>5</v>
      </c>
      <c r="G26" s="48">
        <f>Comm_Rate*F26</f>
        <v>0.89999999999999991</v>
      </c>
      <c r="H26" s="49">
        <f>G26/F26</f>
        <v>0.18</v>
      </c>
    </row>
    <row r="27" spans="2:8">
      <c r="B27" t="s">
        <v>604</v>
      </c>
      <c r="C27" s="46">
        <v>8</v>
      </c>
      <c r="D27" s="46">
        <v>10</v>
      </c>
      <c r="E27" s="46">
        <v>21</v>
      </c>
      <c r="F27" s="47">
        <f>SUM(C27:E27)</f>
        <v>39</v>
      </c>
      <c r="G27" s="48">
        <f>Comm_Rate*F27</f>
        <v>7.02</v>
      </c>
      <c r="H27" s="49">
        <f>G27/F27</f>
        <v>0.18</v>
      </c>
    </row>
    <row r="28" spans="2:8">
      <c r="B28" t="s">
        <v>605</v>
      </c>
      <c r="C28" s="46">
        <v>0</v>
      </c>
      <c r="D28" s="46">
        <v>0</v>
      </c>
      <c r="E28" s="46">
        <v>0</v>
      </c>
      <c r="F28" s="47">
        <f>SUM(C28:E28)</f>
        <v>0</v>
      </c>
      <c r="G28" s="48">
        <f>Comm_Rate*F28</f>
        <v>0</v>
      </c>
      <c r="H28" s="50" t="e">
        <f>G28/F28</f>
        <v>#DIV/0!</v>
      </c>
    </row>
    <row r="29" spans="2:8">
      <c r="B29" s="17" t="s">
        <v>511</v>
      </c>
      <c r="G29" s="70" t="e">
        <f ca="1">SUMa(G24:G28)</f>
        <v>#NAME?</v>
      </c>
    </row>
    <row r="35" spans="2:8" ht="15.5">
      <c r="B35" s="44" t="s">
        <v>608</v>
      </c>
    </row>
    <row r="36" spans="2:8">
      <c r="B36" t="s">
        <v>592</v>
      </c>
    </row>
    <row r="37" spans="2:8">
      <c r="G37" t="s">
        <v>593</v>
      </c>
      <c r="H37" s="45">
        <v>0.18</v>
      </c>
    </row>
    <row r="38" spans="2:8">
      <c r="G38" t="s">
        <v>594</v>
      </c>
      <c r="H38">
        <v>60</v>
      </c>
    </row>
    <row r="40" spans="2:8">
      <c r="B40" t="s">
        <v>595</v>
      </c>
      <c r="C40" t="s">
        <v>596</v>
      </c>
      <c r="D40" t="s">
        <v>597</v>
      </c>
      <c r="E40" t="s">
        <v>598</v>
      </c>
      <c r="F40" t="s">
        <v>511</v>
      </c>
      <c r="G40" t="s">
        <v>599</v>
      </c>
      <c r="H40" t="s">
        <v>600</v>
      </c>
    </row>
    <row r="41" spans="2:8">
      <c r="B41" t="s">
        <v>601</v>
      </c>
      <c r="C41" s="46">
        <v>18</v>
      </c>
      <c r="D41" s="46">
        <v>30</v>
      </c>
      <c r="E41" s="46">
        <v>23</v>
      </c>
      <c r="F41" s="47">
        <f>SUM(C41:E41)</f>
        <v>71</v>
      </c>
      <c r="G41" s="51">
        <v>7.54</v>
      </c>
      <c r="H41" s="50">
        <f>G41/F41</f>
        <v>0.10619718309859155</v>
      </c>
    </row>
    <row r="42" spans="2:8">
      <c r="B42" t="s">
        <v>602</v>
      </c>
      <c r="C42" s="46">
        <v>20</v>
      </c>
      <c r="D42" s="46">
        <v>12</v>
      </c>
      <c r="E42" s="46">
        <v>20</v>
      </c>
      <c r="F42" s="47">
        <f>SUM(C42:E42)</f>
        <v>52</v>
      </c>
      <c r="G42" s="48">
        <f>Comm_Rate*F42</f>
        <v>9.36</v>
      </c>
      <c r="H42" s="49">
        <f>G42/F42</f>
        <v>0.18</v>
      </c>
    </row>
    <row r="43" spans="2:8">
      <c r="B43" t="s">
        <v>603</v>
      </c>
      <c r="C43" s="46">
        <v>15</v>
      </c>
      <c r="D43" s="46">
        <v>-35</v>
      </c>
      <c r="E43" s="46">
        <v>25</v>
      </c>
      <c r="F43" s="47">
        <f>SUM(C43:E43)</f>
        <v>5</v>
      </c>
      <c r="G43" s="48">
        <f>Comm_Rate*F43</f>
        <v>0.89999999999999991</v>
      </c>
      <c r="H43" s="49">
        <f>G43/F43</f>
        <v>0.18</v>
      </c>
    </row>
    <row r="44" spans="2:8">
      <c r="B44" t="s">
        <v>604</v>
      </c>
      <c r="C44" s="46">
        <v>8</v>
      </c>
      <c r="D44" s="46">
        <v>10</v>
      </c>
      <c r="E44" s="46">
        <v>21</v>
      </c>
      <c r="F44" s="47">
        <f>SUM(C44:E44)</f>
        <v>39</v>
      </c>
      <c r="G44" s="48">
        <f>Comm_Rate*F44</f>
        <v>7.02</v>
      </c>
      <c r="H44" s="49">
        <f>G44/F44</f>
        <v>0.18</v>
      </c>
    </row>
    <row r="45" spans="2:8">
      <c r="B45" t="s">
        <v>605</v>
      </c>
      <c r="C45" s="46">
        <v>5</v>
      </c>
      <c r="D45" s="46">
        <v>6</v>
      </c>
      <c r="E45" s="46">
        <v>7</v>
      </c>
      <c r="F45" s="47">
        <v>8</v>
      </c>
      <c r="G45" s="48">
        <f>Comm_Rate*F45</f>
        <v>1.44</v>
      </c>
      <c r="H45" s="50">
        <f>G45/F45</f>
        <v>0.18</v>
      </c>
    </row>
    <row r="46" spans="2:8">
      <c r="B46" s="17" t="s">
        <v>511</v>
      </c>
      <c r="G46" s="70" t="e">
        <f ca="1">SUUM(G41:G45)</f>
        <v>#NAME?</v>
      </c>
    </row>
    <row r="52" spans="2:8" ht="15.5">
      <c r="B52" s="44" t="s">
        <v>824</v>
      </c>
    </row>
    <row r="53" spans="2:8">
      <c r="B53" t="s">
        <v>592</v>
      </c>
    </row>
    <row r="54" spans="2:8">
      <c r="G54" t="s">
        <v>593</v>
      </c>
      <c r="H54" s="45">
        <v>0.18</v>
      </c>
    </row>
    <row r="55" spans="2:8">
      <c r="G55" t="s">
        <v>594</v>
      </c>
      <c r="H55">
        <v>60</v>
      </c>
    </row>
    <row r="57" spans="2:8">
      <c r="B57" t="s">
        <v>595</v>
      </c>
      <c r="C57" t="s">
        <v>596</v>
      </c>
      <c r="D57" t="s">
        <v>597</v>
      </c>
      <c r="E57" t="s">
        <v>598</v>
      </c>
      <c r="F57" t="s">
        <v>511</v>
      </c>
    </row>
    <row r="58" spans="2:8">
      <c r="B58" t="s">
        <v>601</v>
      </c>
      <c r="C58" s="46">
        <f>C8+C24+C41</f>
        <v>54</v>
      </c>
      <c r="D58" s="46">
        <f t="shared" ref="D58:F58" si="0">D8+D24+D41</f>
        <v>90</v>
      </c>
      <c r="E58" s="46">
        <f t="shared" si="0"/>
        <v>69</v>
      </c>
      <c r="F58" s="46">
        <f t="shared" si="0"/>
        <v>213</v>
      </c>
      <c r="G58" s="46"/>
      <c r="H58" s="50"/>
    </row>
    <row r="59" spans="2:8">
      <c r="B59" t="s">
        <v>602</v>
      </c>
      <c r="C59" s="46">
        <f t="shared" ref="C59:F62" si="1">C9+C25+C42</f>
        <v>60</v>
      </c>
      <c r="D59" s="46">
        <f t="shared" si="1"/>
        <v>36</v>
      </c>
      <c r="E59" s="46">
        <f t="shared" si="1"/>
        <v>60</v>
      </c>
      <c r="F59" s="46">
        <f t="shared" si="1"/>
        <v>156</v>
      </c>
      <c r="G59" s="46"/>
      <c r="H59" s="49"/>
    </row>
    <row r="60" spans="2:8">
      <c r="B60" t="s">
        <v>603</v>
      </c>
      <c r="C60" s="46">
        <f t="shared" si="1"/>
        <v>45</v>
      </c>
      <c r="D60" s="46">
        <f t="shared" si="1"/>
        <v>-105</v>
      </c>
      <c r="E60" s="46">
        <f t="shared" si="1"/>
        <v>75</v>
      </c>
      <c r="F60" s="46">
        <f t="shared" si="1"/>
        <v>15</v>
      </c>
      <c r="G60" s="46"/>
      <c r="H60" s="49"/>
    </row>
    <row r="61" spans="2:8">
      <c r="B61" t="s">
        <v>604</v>
      </c>
      <c r="C61" s="46">
        <f t="shared" si="1"/>
        <v>24</v>
      </c>
      <c r="D61" s="46">
        <f t="shared" si="1"/>
        <v>30</v>
      </c>
      <c r="E61" s="46">
        <f t="shared" si="1"/>
        <v>63</v>
      </c>
      <c r="F61" s="46">
        <f t="shared" si="1"/>
        <v>117</v>
      </c>
      <c r="G61" s="46"/>
      <c r="H61" s="49"/>
    </row>
    <row r="62" spans="2:8">
      <c r="B62" t="s">
        <v>605</v>
      </c>
      <c r="C62" s="46">
        <f t="shared" si="1"/>
        <v>5</v>
      </c>
      <c r="D62" s="46">
        <f t="shared" si="1"/>
        <v>6</v>
      </c>
      <c r="E62" s="46">
        <f t="shared" si="1"/>
        <v>7</v>
      </c>
      <c r="F62" s="46">
        <f t="shared" si="1"/>
        <v>8</v>
      </c>
      <c r="G62" s="46"/>
      <c r="H62" s="50"/>
    </row>
    <row r="63" spans="2:8">
      <c r="B63" s="17" t="s">
        <v>511</v>
      </c>
      <c r="C63" s="46">
        <f>SUM(C58:C62)</f>
        <v>188</v>
      </c>
      <c r="D63" s="46">
        <f t="shared" ref="D63:E63" si="2">SUM(D58:D62)</f>
        <v>57</v>
      </c>
      <c r="E63" s="46">
        <f t="shared" si="2"/>
        <v>274</v>
      </c>
      <c r="F63" s="46">
        <f ca="1">SUM(F58:F63)</f>
        <v>0</v>
      </c>
      <c r="G63" s="70"/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C10"/>
  <sheetViews>
    <sheetView workbookViewId="0"/>
  </sheetViews>
  <sheetFormatPr defaultRowHeight="12.5"/>
  <cols>
    <col min="1" max="1" width="4.90625" customWidth="1"/>
    <col min="2" max="2" width="11.36328125" customWidth="1"/>
  </cols>
  <sheetData>
    <row r="1" spans="2:3" ht="13">
      <c r="B1" s="71" t="s">
        <v>678</v>
      </c>
      <c r="C1" s="71"/>
    </row>
    <row r="2" spans="2:3" ht="13">
      <c r="B2" s="71" t="s">
        <v>679</v>
      </c>
      <c r="C2" s="71"/>
    </row>
    <row r="5" spans="2:3">
      <c r="B5" s="72" t="s">
        <v>680</v>
      </c>
      <c r="C5" s="72" t="s">
        <v>681</v>
      </c>
    </row>
    <row r="6" spans="2:3">
      <c r="B6" t="s">
        <v>682</v>
      </c>
      <c r="C6">
        <v>1</v>
      </c>
    </row>
    <row r="7" spans="2:3">
      <c r="B7" t="s">
        <v>683</v>
      </c>
      <c r="C7">
        <v>2</v>
      </c>
    </row>
    <row r="9" spans="2:3">
      <c r="B9" s="17" t="s">
        <v>684</v>
      </c>
      <c r="C9">
        <f>SUM(C6:C7)</f>
        <v>3</v>
      </c>
    </row>
    <row r="10" spans="2:3">
      <c r="B10" s="7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O72"/>
  <sheetViews>
    <sheetView workbookViewId="0">
      <selection activeCell="F4" sqref="F4"/>
    </sheetView>
  </sheetViews>
  <sheetFormatPr defaultColWidth="9.08984375" defaultRowHeight="12.5"/>
  <cols>
    <col min="1" max="2" width="9.08984375" style="5"/>
    <col min="3" max="3" width="9.6328125" style="5" customWidth="1"/>
    <col min="4" max="4" width="11.1796875" style="5" bestFit="1" customWidth="1"/>
    <col min="5" max="5" width="9.54296875" style="5" customWidth="1"/>
    <col min="6" max="6" width="9.6328125" style="5" customWidth="1"/>
    <col min="7" max="11" width="9.08984375" style="5"/>
    <col min="12" max="12" width="11.1796875" style="5" bestFit="1" customWidth="1"/>
    <col min="13" max="13" width="9.08984375" style="5"/>
    <col min="14" max="14" width="11.7265625" style="5" customWidth="1"/>
    <col min="15" max="16384" width="9.08984375" style="5"/>
  </cols>
  <sheetData>
    <row r="1" spans="2:15" ht="19">
      <c r="B1" s="52" t="s">
        <v>609</v>
      </c>
    </row>
    <row r="3" spans="2:15" ht="13">
      <c r="B3" s="53" t="s">
        <v>610</v>
      </c>
      <c r="C3" s="54"/>
      <c r="D3" s="113">
        <v>25000</v>
      </c>
      <c r="E3" s="53" t="s">
        <v>611</v>
      </c>
      <c r="F3" s="54"/>
      <c r="H3" s="5" t="s">
        <v>612</v>
      </c>
    </row>
    <row r="4" spans="2:15" ht="13">
      <c r="B4" s="53" t="s">
        <v>613</v>
      </c>
      <c r="C4" s="54"/>
      <c r="D4" s="55">
        <v>0.12</v>
      </c>
      <c r="E4" s="54"/>
      <c r="F4" s="56">
        <f>PMT(D4/12,D5,-D3)</f>
        <v>556.11119212254437</v>
      </c>
      <c r="H4" s="57" t="s">
        <v>614</v>
      </c>
    </row>
    <row r="5" spans="2:15" ht="13.5" thickBot="1">
      <c r="B5" s="53" t="s">
        <v>615</v>
      </c>
      <c r="C5" s="54"/>
      <c r="D5" s="54">
        <v>60</v>
      </c>
      <c r="E5" s="54"/>
      <c r="F5" s="54"/>
    </row>
    <row r="6" spans="2:15">
      <c r="B6" s="58"/>
      <c r="C6" s="58"/>
      <c r="D6" s="58"/>
      <c r="E6" s="58"/>
      <c r="F6" s="58"/>
    </row>
    <row r="7" spans="2:15">
      <c r="C7" s="59" t="s">
        <v>616</v>
      </c>
      <c r="D7" s="59"/>
      <c r="E7" s="59"/>
      <c r="F7" s="59" t="s">
        <v>617</v>
      </c>
    </row>
    <row r="8" spans="2:15" ht="19">
      <c r="B8" s="59" t="s">
        <v>618</v>
      </c>
      <c r="C8" s="59" t="s">
        <v>619</v>
      </c>
      <c r="D8" s="59" t="s">
        <v>620</v>
      </c>
      <c r="E8" s="59" t="s">
        <v>619</v>
      </c>
      <c r="F8" s="59" t="s">
        <v>619</v>
      </c>
      <c r="J8" s="52" t="s">
        <v>852</v>
      </c>
      <c r="O8"/>
    </row>
    <row r="9" spans="2:15" ht="13" thickBot="1">
      <c r="C9" s="59" t="s">
        <v>621</v>
      </c>
      <c r="D9" s="59" t="s">
        <v>622</v>
      </c>
      <c r="E9" s="59" t="s">
        <v>622</v>
      </c>
      <c r="F9" s="59" t="s">
        <v>623</v>
      </c>
      <c r="O9"/>
    </row>
    <row r="10" spans="2:15" ht="13">
      <c r="B10" s="58"/>
      <c r="C10" s="58"/>
      <c r="D10" s="58"/>
      <c r="E10" s="58"/>
      <c r="F10" s="58"/>
      <c r="J10" s="53" t="s">
        <v>610</v>
      </c>
      <c r="K10" s="54"/>
      <c r="L10" s="113">
        <v>25000</v>
      </c>
      <c r="M10" s="122" t="s">
        <v>854</v>
      </c>
      <c r="N10" s="122"/>
      <c r="O10"/>
    </row>
    <row r="11" spans="2:15" ht="13">
      <c r="B11" s="59">
        <v>1</v>
      </c>
      <c r="C11" s="51">
        <f>D3</f>
        <v>25000</v>
      </c>
      <c r="D11" s="51">
        <f t="shared" ref="D11:D70" si="0">IF(+B11&lt;=$D$5,+C11*($D$4/12),0)</f>
        <v>250</v>
      </c>
      <c r="E11" s="51">
        <f t="shared" ref="E11:E70" si="1">IF(+B11&lt;=$D$5,+$F$4-D11,0)</f>
        <v>306.11119212254437</v>
      </c>
      <c r="F11" s="51">
        <f t="shared" ref="F11:F70" si="2">IF(+B11&lt;=$D$5,+C11-E11,0)</f>
        <v>24693.888807877454</v>
      </c>
      <c r="J11" s="53" t="s">
        <v>613</v>
      </c>
      <c r="K11" s="54"/>
      <c r="L11" s="112">
        <v>0.12</v>
      </c>
      <c r="M11" s="127"/>
      <c r="N11" s="127"/>
      <c r="O11"/>
    </row>
    <row r="12" spans="2:15" ht="13">
      <c r="B12" s="59">
        <v>2</v>
      </c>
      <c r="C12" s="51">
        <f t="shared" ref="C12:C70" si="3">F11</f>
        <v>24693.888807877454</v>
      </c>
      <c r="D12" s="51">
        <f t="shared" si="0"/>
        <v>246.93888807877454</v>
      </c>
      <c r="E12" s="51">
        <f t="shared" si="1"/>
        <v>309.17230404376983</v>
      </c>
      <c r="F12" s="51">
        <f t="shared" si="2"/>
        <v>24384.716503833686</v>
      </c>
      <c r="J12" s="53" t="s">
        <v>853</v>
      </c>
      <c r="K12" s="54"/>
      <c r="L12" s="114">
        <v>-556.11</v>
      </c>
      <c r="M12" s="54"/>
      <c r="N12" s="54"/>
      <c r="O12"/>
    </row>
    <row r="13" spans="2:15">
      <c r="B13" s="59">
        <v>3</v>
      </c>
      <c r="C13" s="51">
        <f t="shared" si="3"/>
        <v>24384.716503833686</v>
      </c>
      <c r="D13" s="51">
        <f t="shared" si="0"/>
        <v>243.84716503833687</v>
      </c>
      <c r="E13" s="51">
        <f t="shared" si="1"/>
        <v>312.2640270842075</v>
      </c>
      <c r="F13" s="51">
        <f t="shared" si="2"/>
        <v>24072.45247674948</v>
      </c>
      <c r="J13"/>
      <c r="K13"/>
      <c r="L13"/>
      <c r="M13"/>
      <c r="N13"/>
      <c r="O13"/>
    </row>
    <row r="14" spans="2:15">
      <c r="B14" s="59">
        <v>4</v>
      </c>
      <c r="C14" s="51">
        <f t="shared" si="3"/>
        <v>24072.45247674948</v>
      </c>
      <c r="D14" s="51">
        <f t="shared" si="0"/>
        <v>240.72452476749481</v>
      </c>
      <c r="E14" s="51">
        <f t="shared" si="1"/>
        <v>315.38666735504955</v>
      </c>
      <c r="F14" s="51">
        <f t="shared" si="2"/>
        <v>23757.065809394429</v>
      </c>
    </row>
    <row r="15" spans="2:15">
      <c r="B15" s="59">
        <v>5</v>
      </c>
      <c r="C15" s="51">
        <f t="shared" si="3"/>
        <v>23757.065809394429</v>
      </c>
      <c r="D15" s="51">
        <f t="shared" si="0"/>
        <v>237.5706580939443</v>
      </c>
      <c r="E15" s="51">
        <f t="shared" si="1"/>
        <v>318.54053402860006</v>
      </c>
      <c r="F15" s="51">
        <f t="shared" si="2"/>
        <v>23438.525275365828</v>
      </c>
    </row>
    <row r="16" spans="2:15">
      <c r="B16" s="59">
        <v>6</v>
      </c>
      <c r="C16" s="51">
        <f t="shared" si="3"/>
        <v>23438.525275365828</v>
      </c>
      <c r="D16" s="51">
        <f t="shared" si="0"/>
        <v>234.38525275365828</v>
      </c>
      <c r="E16" s="51">
        <f t="shared" si="1"/>
        <v>321.72593936888609</v>
      </c>
      <c r="F16" s="51">
        <f t="shared" si="2"/>
        <v>23116.79933599694</v>
      </c>
    </row>
    <row r="17" spans="2:6">
      <c r="B17" s="59">
        <v>7</v>
      </c>
      <c r="C17" s="51">
        <f t="shared" si="3"/>
        <v>23116.79933599694</v>
      </c>
      <c r="D17" s="51">
        <f t="shared" si="0"/>
        <v>231.16799335996942</v>
      </c>
      <c r="E17" s="51">
        <f t="shared" si="1"/>
        <v>324.94319876257498</v>
      </c>
      <c r="F17" s="51">
        <f t="shared" si="2"/>
        <v>22791.856137234365</v>
      </c>
    </row>
    <row r="18" spans="2:6">
      <c r="B18" s="59">
        <v>8</v>
      </c>
      <c r="C18" s="51">
        <f t="shared" si="3"/>
        <v>22791.856137234365</v>
      </c>
      <c r="D18" s="51">
        <f t="shared" si="0"/>
        <v>227.91856137234365</v>
      </c>
      <c r="E18" s="51">
        <f t="shared" si="1"/>
        <v>328.19263075020069</v>
      </c>
      <c r="F18" s="51">
        <f t="shared" si="2"/>
        <v>22463.663506484165</v>
      </c>
    </row>
    <row r="19" spans="2:6">
      <c r="B19" s="59">
        <v>9</v>
      </c>
      <c r="C19" s="51">
        <f t="shared" si="3"/>
        <v>22463.663506484165</v>
      </c>
      <c r="D19" s="51">
        <f t="shared" si="0"/>
        <v>224.63663506484164</v>
      </c>
      <c r="E19" s="51">
        <f t="shared" si="1"/>
        <v>331.47455705770273</v>
      </c>
      <c r="F19" s="51">
        <f t="shared" si="2"/>
        <v>22132.188949426461</v>
      </c>
    </row>
    <row r="20" spans="2:6">
      <c r="B20" s="59">
        <v>10</v>
      </c>
      <c r="C20" s="51">
        <f t="shared" si="3"/>
        <v>22132.188949426461</v>
      </c>
      <c r="D20" s="51">
        <f t="shared" si="0"/>
        <v>221.32188949426461</v>
      </c>
      <c r="E20" s="51">
        <f t="shared" si="1"/>
        <v>334.78930262827976</v>
      </c>
      <c r="F20" s="51">
        <f t="shared" si="2"/>
        <v>21797.399646798181</v>
      </c>
    </row>
    <row r="21" spans="2:6">
      <c r="B21" s="59">
        <v>11</v>
      </c>
      <c r="C21" s="51">
        <f t="shared" si="3"/>
        <v>21797.399646798181</v>
      </c>
      <c r="D21" s="51">
        <f t="shared" si="0"/>
        <v>217.97399646798181</v>
      </c>
      <c r="E21" s="51">
        <f t="shared" si="1"/>
        <v>338.13719565456256</v>
      </c>
      <c r="F21" s="51">
        <f t="shared" si="2"/>
        <v>21459.262451143619</v>
      </c>
    </row>
    <row r="22" spans="2:6">
      <c r="B22" s="59">
        <v>12</v>
      </c>
      <c r="C22" s="51">
        <f t="shared" si="3"/>
        <v>21459.262451143619</v>
      </c>
      <c r="D22" s="51">
        <f t="shared" si="0"/>
        <v>214.59262451143618</v>
      </c>
      <c r="E22" s="51">
        <f t="shared" si="1"/>
        <v>341.51856761110821</v>
      </c>
      <c r="F22" s="51">
        <f t="shared" si="2"/>
        <v>21117.743883532512</v>
      </c>
    </row>
    <row r="23" spans="2:6">
      <c r="B23" s="59">
        <v>13</v>
      </c>
      <c r="C23" s="51">
        <f t="shared" si="3"/>
        <v>21117.743883532512</v>
      </c>
      <c r="D23" s="51">
        <f t="shared" si="0"/>
        <v>211.17743883532512</v>
      </c>
      <c r="E23" s="51">
        <f t="shared" si="1"/>
        <v>344.93375328721925</v>
      </c>
      <c r="F23" s="51">
        <f t="shared" si="2"/>
        <v>20772.810130245292</v>
      </c>
    </row>
    <row r="24" spans="2:6">
      <c r="B24" s="59">
        <v>14</v>
      </c>
      <c r="C24" s="51">
        <f t="shared" si="3"/>
        <v>20772.810130245292</v>
      </c>
      <c r="D24" s="51">
        <f t="shared" si="0"/>
        <v>207.72810130245293</v>
      </c>
      <c r="E24" s="51">
        <f t="shared" si="1"/>
        <v>348.38309082009141</v>
      </c>
      <c r="F24" s="51">
        <f t="shared" si="2"/>
        <v>20424.427039425202</v>
      </c>
    </row>
    <row r="25" spans="2:6">
      <c r="B25" s="59">
        <v>15</v>
      </c>
      <c r="C25" s="51">
        <f t="shared" si="3"/>
        <v>20424.427039425202</v>
      </c>
      <c r="D25" s="51">
        <f t="shared" si="0"/>
        <v>204.24427039425203</v>
      </c>
      <c r="E25" s="51">
        <f t="shared" si="1"/>
        <v>351.86692172829237</v>
      </c>
      <c r="F25" s="51">
        <f t="shared" si="2"/>
        <v>20072.56011769691</v>
      </c>
    </row>
    <row r="26" spans="2:6">
      <c r="B26" s="59">
        <v>16</v>
      </c>
      <c r="C26" s="51">
        <f t="shared" si="3"/>
        <v>20072.56011769691</v>
      </c>
      <c r="D26" s="51">
        <f t="shared" si="0"/>
        <v>200.72560117696912</v>
      </c>
      <c r="E26" s="51">
        <f t="shared" si="1"/>
        <v>355.38559094557525</v>
      </c>
      <c r="F26" s="51">
        <f t="shared" si="2"/>
        <v>19717.174526751336</v>
      </c>
    </row>
    <row r="27" spans="2:6">
      <c r="B27" s="59">
        <v>17</v>
      </c>
      <c r="C27" s="51">
        <f t="shared" si="3"/>
        <v>19717.174526751336</v>
      </c>
      <c r="D27" s="51">
        <f t="shared" si="0"/>
        <v>197.17174526751336</v>
      </c>
      <c r="E27" s="51">
        <f t="shared" si="1"/>
        <v>358.93944685503101</v>
      </c>
      <c r="F27" s="51">
        <f t="shared" si="2"/>
        <v>19358.235079896305</v>
      </c>
    </row>
    <row r="28" spans="2:6">
      <c r="B28" s="59">
        <v>18</v>
      </c>
      <c r="C28" s="51">
        <f t="shared" si="3"/>
        <v>19358.235079896305</v>
      </c>
      <c r="D28" s="51">
        <f t="shared" si="0"/>
        <v>193.58235079896306</v>
      </c>
      <c r="E28" s="51">
        <f t="shared" si="1"/>
        <v>362.52884132358133</v>
      </c>
      <c r="F28" s="51">
        <f t="shared" si="2"/>
        <v>18995.706238572722</v>
      </c>
    </row>
    <row r="29" spans="2:6">
      <c r="B29" s="59">
        <v>19</v>
      </c>
      <c r="C29" s="51">
        <f t="shared" si="3"/>
        <v>18995.706238572722</v>
      </c>
      <c r="D29" s="51">
        <f t="shared" si="0"/>
        <v>189.95706238572723</v>
      </c>
      <c r="E29" s="51">
        <f t="shared" si="1"/>
        <v>366.15412973681714</v>
      </c>
      <c r="F29" s="51">
        <f t="shared" si="2"/>
        <v>18629.552108835906</v>
      </c>
    </row>
    <row r="30" spans="2:6">
      <c r="B30" s="59">
        <v>20</v>
      </c>
      <c r="C30" s="51">
        <f t="shared" si="3"/>
        <v>18629.552108835906</v>
      </c>
      <c r="D30" s="51">
        <f t="shared" si="0"/>
        <v>186.29552108835907</v>
      </c>
      <c r="E30" s="51">
        <f t="shared" si="1"/>
        <v>369.8156710341853</v>
      </c>
      <c r="F30" s="51">
        <f t="shared" si="2"/>
        <v>18259.736437801719</v>
      </c>
    </row>
    <row r="31" spans="2:6">
      <c r="B31" s="59">
        <v>21</v>
      </c>
      <c r="C31" s="51">
        <f t="shared" si="3"/>
        <v>18259.736437801719</v>
      </c>
      <c r="D31" s="51">
        <f t="shared" si="0"/>
        <v>182.5973643780172</v>
      </c>
      <c r="E31" s="51">
        <f t="shared" si="1"/>
        <v>373.51382774452713</v>
      </c>
      <c r="F31" s="51">
        <f t="shared" si="2"/>
        <v>17886.222610057193</v>
      </c>
    </row>
    <row r="32" spans="2:6">
      <c r="B32" s="59">
        <v>22</v>
      </c>
      <c r="C32" s="51">
        <f t="shared" si="3"/>
        <v>17886.222610057193</v>
      </c>
      <c r="D32" s="51">
        <f t="shared" si="0"/>
        <v>178.86222610057195</v>
      </c>
      <c r="E32" s="51">
        <f t="shared" si="1"/>
        <v>377.24896602197242</v>
      </c>
      <c r="F32" s="51">
        <f t="shared" si="2"/>
        <v>17508.973644035221</v>
      </c>
    </row>
    <row r="33" spans="2:6">
      <c r="B33" s="59">
        <v>23</v>
      </c>
      <c r="C33" s="51">
        <f t="shared" si="3"/>
        <v>17508.973644035221</v>
      </c>
      <c r="D33" s="51">
        <f t="shared" si="0"/>
        <v>175.0897364403522</v>
      </c>
      <c r="E33" s="51">
        <f t="shared" si="1"/>
        <v>381.02145568219214</v>
      </c>
      <c r="F33" s="51">
        <f t="shared" si="2"/>
        <v>17127.952188353029</v>
      </c>
    </row>
    <row r="34" spans="2:6">
      <c r="B34" s="59">
        <v>24</v>
      </c>
      <c r="C34" s="51">
        <f t="shared" si="3"/>
        <v>17127.952188353029</v>
      </c>
      <c r="D34" s="51">
        <f t="shared" si="0"/>
        <v>171.27952188353029</v>
      </c>
      <c r="E34" s="51">
        <f t="shared" si="1"/>
        <v>384.8316702390141</v>
      </c>
      <c r="F34" s="51">
        <f t="shared" si="2"/>
        <v>16743.120518114014</v>
      </c>
    </row>
    <row r="35" spans="2:6">
      <c r="B35" s="59">
        <v>25</v>
      </c>
      <c r="C35" s="51">
        <f t="shared" si="3"/>
        <v>16743.120518114014</v>
      </c>
      <c r="D35" s="51">
        <f t="shared" si="0"/>
        <v>167.43120518114014</v>
      </c>
      <c r="E35" s="51">
        <f t="shared" si="1"/>
        <v>388.6799869414042</v>
      </c>
      <c r="F35" s="51">
        <f t="shared" si="2"/>
        <v>16354.44053117261</v>
      </c>
    </row>
    <row r="36" spans="2:6">
      <c r="B36" s="59">
        <v>26</v>
      </c>
      <c r="C36" s="51">
        <f t="shared" si="3"/>
        <v>16354.44053117261</v>
      </c>
      <c r="D36" s="51">
        <f t="shared" si="0"/>
        <v>163.54440531172611</v>
      </c>
      <c r="E36" s="51">
        <f t="shared" si="1"/>
        <v>392.56678681081826</v>
      </c>
      <c r="F36" s="51">
        <f t="shared" si="2"/>
        <v>15961.873744361792</v>
      </c>
    </row>
    <row r="37" spans="2:6">
      <c r="B37" s="59">
        <v>27</v>
      </c>
      <c r="C37" s="51">
        <f t="shared" si="3"/>
        <v>15961.873744361792</v>
      </c>
      <c r="D37" s="51">
        <f t="shared" si="0"/>
        <v>159.61873744361793</v>
      </c>
      <c r="E37" s="51">
        <f t="shared" si="1"/>
        <v>396.49245467892644</v>
      </c>
      <c r="F37" s="51">
        <f t="shared" si="2"/>
        <v>15565.381289682866</v>
      </c>
    </row>
    <row r="38" spans="2:6">
      <c r="B38" s="59">
        <v>28</v>
      </c>
      <c r="C38" s="51">
        <f t="shared" si="3"/>
        <v>15565.381289682866</v>
      </c>
      <c r="D38" s="51">
        <f t="shared" si="0"/>
        <v>155.65381289682867</v>
      </c>
      <c r="E38" s="51">
        <f t="shared" si="1"/>
        <v>400.45737922571573</v>
      </c>
      <c r="F38" s="51">
        <f t="shared" si="2"/>
        <v>15164.92391045715</v>
      </c>
    </row>
    <row r="39" spans="2:6">
      <c r="B39" s="59">
        <v>29</v>
      </c>
      <c r="C39" s="51">
        <f t="shared" si="3"/>
        <v>15164.92391045715</v>
      </c>
      <c r="D39" s="51">
        <f t="shared" si="0"/>
        <v>151.64923910457151</v>
      </c>
      <c r="E39" s="51">
        <f t="shared" si="1"/>
        <v>404.46195301797286</v>
      </c>
      <c r="F39" s="51">
        <f t="shared" si="2"/>
        <v>14760.461957439176</v>
      </c>
    </row>
    <row r="40" spans="2:6">
      <c r="B40" s="59">
        <v>30</v>
      </c>
      <c r="C40" s="51">
        <f t="shared" si="3"/>
        <v>14760.461957439176</v>
      </c>
      <c r="D40" s="51">
        <f t="shared" si="0"/>
        <v>147.60461957439176</v>
      </c>
      <c r="E40" s="51">
        <f t="shared" si="1"/>
        <v>408.50657254815258</v>
      </c>
      <c r="F40" s="51">
        <f t="shared" si="2"/>
        <v>14351.955384891024</v>
      </c>
    </row>
    <row r="41" spans="2:6">
      <c r="B41" s="59">
        <v>31</v>
      </c>
      <c r="C41" s="51">
        <f t="shared" si="3"/>
        <v>14351.955384891024</v>
      </c>
      <c r="D41" s="51">
        <f t="shared" si="0"/>
        <v>143.51955384891025</v>
      </c>
      <c r="E41" s="51">
        <f t="shared" si="1"/>
        <v>412.59163827363409</v>
      </c>
      <c r="F41" s="51">
        <f t="shared" si="2"/>
        <v>13939.36374661739</v>
      </c>
    </row>
    <row r="42" spans="2:6">
      <c r="B42" s="59">
        <v>32</v>
      </c>
      <c r="C42" s="51">
        <f t="shared" si="3"/>
        <v>13939.36374661739</v>
      </c>
      <c r="D42" s="51">
        <f t="shared" si="0"/>
        <v>139.39363746617389</v>
      </c>
      <c r="E42" s="51">
        <f t="shared" si="1"/>
        <v>416.71755465637045</v>
      </c>
      <c r="F42" s="51">
        <f t="shared" si="2"/>
        <v>13522.646191961019</v>
      </c>
    </row>
    <row r="43" spans="2:6">
      <c r="B43" s="59">
        <v>33</v>
      </c>
      <c r="C43" s="51">
        <f t="shared" si="3"/>
        <v>13522.646191961019</v>
      </c>
      <c r="D43" s="51">
        <f t="shared" si="0"/>
        <v>135.22646191961019</v>
      </c>
      <c r="E43" s="51">
        <f t="shared" si="1"/>
        <v>420.88473020293418</v>
      </c>
      <c r="F43" s="51">
        <f t="shared" si="2"/>
        <v>13101.761461758086</v>
      </c>
    </row>
    <row r="44" spans="2:6">
      <c r="B44" s="59">
        <v>34</v>
      </c>
      <c r="C44" s="51">
        <f t="shared" si="3"/>
        <v>13101.761461758086</v>
      </c>
      <c r="D44" s="51">
        <f t="shared" si="0"/>
        <v>131.01761461758085</v>
      </c>
      <c r="E44" s="51">
        <f t="shared" si="1"/>
        <v>425.09357750496349</v>
      </c>
      <c r="F44" s="51">
        <f t="shared" si="2"/>
        <v>12676.667884253122</v>
      </c>
    </row>
    <row r="45" spans="2:6">
      <c r="B45" s="59">
        <v>35</v>
      </c>
      <c r="C45" s="51">
        <f t="shared" si="3"/>
        <v>12676.667884253122</v>
      </c>
      <c r="D45" s="51">
        <f t="shared" si="0"/>
        <v>126.76667884253122</v>
      </c>
      <c r="E45" s="51">
        <f t="shared" si="1"/>
        <v>429.34451328001313</v>
      </c>
      <c r="F45" s="51">
        <f t="shared" si="2"/>
        <v>12247.323370973108</v>
      </c>
    </row>
    <row r="46" spans="2:6">
      <c r="B46" s="59">
        <v>36</v>
      </c>
      <c r="C46" s="51">
        <f t="shared" si="3"/>
        <v>12247.323370973108</v>
      </c>
      <c r="D46" s="51">
        <f t="shared" si="0"/>
        <v>122.47323370973109</v>
      </c>
      <c r="E46" s="51">
        <f t="shared" si="1"/>
        <v>433.6379584128133</v>
      </c>
      <c r="F46" s="51">
        <f t="shared" si="2"/>
        <v>11813.685412560295</v>
      </c>
    </row>
    <row r="47" spans="2:6">
      <c r="B47" s="59">
        <v>37</v>
      </c>
      <c r="C47" s="51">
        <f t="shared" si="3"/>
        <v>11813.685412560295</v>
      </c>
      <c r="D47" s="51">
        <f t="shared" si="0"/>
        <v>118.13685412560295</v>
      </c>
      <c r="E47" s="51">
        <f t="shared" si="1"/>
        <v>437.97433799694141</v>
      </c>
      <c r="F47" s="51">
        <f t="shared" si="2"/>
        <v>11375.711074563353</v>
      </c>
    </row>
    <row r="48" spans="2:6">
      <c r="B48" s="59">
        <v>38</v>
      </c>
      <c r="C48" s="51">
        <f t="shared" si="3"/>
        <v>11375.711074563353</v>
      </c>
      <c r="D48" s="51">
        <f t="shared" si="0"/>
        <v>113.75711074563353</v>
      </c>
      <c r="E48" s="51">
        <f t="shared" si="1"/>
        <v>442.35408137691081</v>
      </c>
      <c r="F48" s="51">
        <f t="shared" si="2"/>
        <v>10933.356993186442</v>
      </c>
    </row>
    <row r="49" spans="2:6">
      <c r="B49" s="59">
        <v>39</v>
      </c>
      <c r="C49" s="51">
        <f t="shared" si="3"/>
        <v>10933.356993186442</v>
      </c>
      <c r="D49" s="51">
        <f t="shared" si="0"/>
        <v>109.33356993186442</v>
      </c>
      <c r="E49" s="51">
        <f t="shared" si="1"/>
        <v>446.77762219067995</v>
      </c>
      <c r="F49" s="51">
        <f t="shared" si="2"/>
        <v>10486.579370995762</v>
      </c>
    </row>
    <row r="50" spans="2:6">
      <c r="B50" s="59">
        <v>40</v>
      </c>
      <c r="C50" s="51">
        <f t="shared" si="3"/>
        <v>10486.579370995762</v>
      </c>
      <c r="D50" s="51">
        <f t="shared" si="0"/>
        <v>104.86579370995761</v>
      </c>
      <c r="E50" s="51">
        <f t="shared" si="1"/>
        <v>451.24539841258672</v>
      </c>
      <c r="F50" s="51">
        <f t="shared" si="2"/>
        <v>10035.333972583176</v>
      </c>
    </row>
    <row r="51" spans="2:6">
      <c r="B51" s="59">
        <v>41</v>
      </c>
      <c r="C51" s="51">
        <f t="shared" si="3"/>
        <v>10035.333972583176</v>
      </c>
      <c r="D51" s="51">
        <f t="shared" si="0"/>
        <v>100.35333972583176</v>
      </c>
      <c r="E51" s="51">
        <f t="shared" si="1"/>
        <v>455.75785239671262</v>
      </c>
      <c r="F51" s="51">
        <f t="shared" si="2"/>
        <v>9579.5761201864625</v>
      </c>
    </row>
    <row r="52" spans="2:6">
      <c r="B52" s="59">
        <v>42</v>
      </c>
      <c r="C52" s="51">
        <f t="shared" si="3"/>
        <v>9579.5761201864625</v>
      </c>
      <c r="D52" s="51">
        <f t="shared" si="0"/>
        <v>95.795761201864622</v>
      </c>
      <c r="E52" s="51">
        <f t="shared" si="1"/>
        <v>460.31543092067977</v>
      </c>
      <c r="F52" s="51">
        <f t="shared" si="2"/>
        <v>9119.2606892657823</v>
      </c>
    </row>
    <row r="53" spans="2:6">
      <c r="B53" s="59">
        <v>43</v>
      </c>
      <c r="C53" s="51">
        <f t="shared" si="3"/>
        <v>9119.2606892657823</v>
      </c>
      <c r="D53" s="51">
        <f t="shared" si="0"/>
        <v>91.192606892657821</v>
      </c>
      <c r="E53" s="51">
        <f t="shared" si="1"/>
        <v>464.91858522988656</v>
      </c>
      <c r="F53" s="51">
        <f t="shared" si="2"/>
        <v>8654.3421040358953</v>
      </c>
    </row>
    <row r="54" spans="2:6">
      <c r="B54" s="59">
        <v>44</v>
      </c>
      <c r="C54" s="51">
        <f t="shared" si="3"/>
        <v>8654.3421040358953</v>
      </c>
      <c r="D54" s="51">
        <f t="shared" si="0"/>
        <v>86.54342104035895</v>
      </c>
      <c r="E54" s="51">
        <f t="shared" si="1"/>
        <v>469.5677710821854</v>
      </c>
      <c r="F54" s="51">
        <f t="shared" si="2"/>
        <v>8184.7743329537097</v>
      </c>
    </row>
    <row r="55" spans="2:6">
      <c r="B55" s="59">
        <v>45</v>
      </c>
      <c r="C55" s="51">
        <f t="shared" si="3"/>
        <v>8184.7743329537097</v>
      </c>
      <c r="D55" s="51">
        <f t="shared" si="0"/>
        <v>81.847743329537096</v>
      </c>
      <c r="E55" s="51">
        <f t="shared" si="1"/>
        <v>474.26344879300729</v>
      </c>
      <c r="F55" s="51">
        <f t="shared" si="2"/>
        <v>7710.5108841607025</v>
      </c>
    </row>
    <row r="56" spans="2:6">
      <c r="B56" s="59">
        <v>46</v>
      </c>
      <c r="C56" s="51">
        <f t="shared" si="3"/>
        <v>7710.5108841607025</v>
      </c>
      <c r="D56" s="51">
        <f t="shared" si="0"/>
        <v>77.10510884160702</v>
      </c>
      <c r="E56" s="51">
        <f t="shared" si="1"/>
        <v>479.00608328093733</v>
      </c>
      <c r="F56" s="51">
        <f t="shared" si="2"/>
        <v>7231.5048008797648</v>
      </c>
    </row>
    <row r="57" spans="2:6">
      <c r="B57" s="59">
        <v>47</v>
      </c>
      <c r="C57" s="51">
        <f t="shared" si="3"/>
        <v>7231.5048008797648</v>
      </c>
      <c r="D57" s="51">
        <f t="shared" si="0"/>
        <v>72.315048008797646</v>
      </c>
      <c r="E57" s="51">
        <f t="shared" si="1"/>
        <v>483.79614411374672</v>
      </c>
      <c r="F57" s="51">
        <f t="shared" si="2"/>
        <v>6747.7086567660181</v>
      </c>
    </row>
    <row r="58" spans="2:6">
      <c r="B58" s="59">
        <v>48</v>
      </c>
      <c r="C58" s="51">
        <f t="shared" si="3"/>
        <v>6747.7086567660181</v>
      </c>
      <c r="D58" s="51">
        <f t="shared" si="0"/>
        <v>67.47708656766018</v>
      </c>
      <c r="E58" s="51">
        <f t="shared" si="1"/>
        <v>488.63410555488417</v>
      </c>
      <c r="F58" s="51">
        <f t="shared" si="2"/>
        <v>6259.0745512111334</v>
      </c>
    </row>
    <row r="59" spans="2:6">
      <c r="B59" s="59">
        <v>49</v>
      </c>
      <c r="C59" s="51">
        <f t="shared" si="3"/>
        <v>6259.0745512111334</v>
      </c>
      <c r="D59" s="51">
        <f t="shared" si="0"/>
        <v>62.590745512111333</v>
      </c>
      <c r="E59" s="51">
        <f t="shared" si="1"/>
        <v>493.52044661043305</v>
      </c>
      <c r="F59" s="51">
        <f t="shared" si="2"/>
        <v>5765.5541046007002</v>
      </c>
    </row>
    <row r="60" spans="2:6">
      <c r="B60" s="59">
        <v>50</v>
      </c>
      <c r="C60" s="51">
        <f t="shared" si="3"/>
        <v>5765.5541046007002</v>
      </c>
      <c r="D60" s="51">
        <f t="shared" si="0"/>
        <v>57.655541046007002</v>
      </c>
      <c r="E60" s="51">
        <f t="shared" si="1"/>
        <v>498.45565107653738</v>
      </c>
      <c r="F60" s="51">
        <f t="shared" si="2"/>
        <v>5267.0984535241623</v>
      </c>
    </row>
    <row r="61" spans="2:6">
      <c r="B61" s="59">
        <v>51</v>
      </c>
      <c r="C61" s="51">
        <f t="shared" si="3"/>
        <v>5267.0984535241623</v>
      </c>
      <c r="D61" s="51">
        <f t="shared" si="0"/>
        <v>52.670984535241622</v>
      </c>
      <c r="E61" s="51">
        <f t="shared" si="1"/>
        <v>503.44020758730272</v>
      </c>
      <c r="F61" s="51">
        <f t="shared" si="2"/>
        <v>4763.6582459368592</v>
      </c>
    </row>
    <row r="62" spans="2:6">
      <c r="B62" s="59">
        <v>52</v>
      </c>
      <c r="C62" s="51">
        <f t="shared" si="3"/>
        <v>4763.6582459368592</v>
      </c>
      <c r="D62" s="51">
        <f t="shared" si="0"/>
        <v>47.63658245936859</v>
      </c>
      <c r="E62" s="51">
        <f t="shared" si="1"/>
        <v>508.47460966317578</v>
      </c>
      <c r="F62" s="51">
        <f t="shared" si="2"/>
        <v>4255.1836362736831</v>
      </c>
    </row>
    <row r="63" spans="2:6">
      <c r="B63" s="59">
        <v>53</v>
      </c>
      <c r="C63" s="51">
        <f t="shared" si="3"/>
        <v>4255.1836362736831</v>
      </c>
      <c r="D63" s="51">
        <f t="shared" si="0"/>
        <v>42.551836362736829</v>
      </c>
      <c r="E63" s="51">
        <f t="shared" si="1"/>
        <v>513.55935575980754</v>
      </c>
      <c r="F63" s="51">
        <f t="shared" si="2"/>
        <v>3741.6242805138754</v>
      </c>
    </row>
    <row r="64" spans="2:6">
      <c r="B64" s="59">
        <v>54</v>
      </c>
      <c r="C64" s="51">
        <f t="shared" si="3"/>
        <v>3741.6242805138754</v>
      </c>
      <c r="D64" s="51">
        <f t="shared" si="0"/>
        <v>37.416242805138758</v>
      </c>
      <c r="E64" s="51">
        <f t="shared" si="1"/>
        <v>518.69494931740564</v>
      </c>
      <c r="F64" s="51">
        <f t="shared" si="2"/>
        <v>3222.9293311964698</v>
      </c>
    </row>
    <row r="65" spans="2:6">
      <c r="B65" s="59">
        <v>55</v>
      </c>
      <c r="C65" s="51">
        <f t="shared" si="3"/>
        <v>3222.9293311964698</v>
      </c>
      <c r="D65" s="51">
        <f t="shared" si="0"/>
        <v>32.229293311964696</v>
      </c>
      <c r="E65" s="51">
        <f t="shared" si="1"/>
        <v>523.88189881057963</v>
      </c>
      <c r="F65" s="51">
        <f t="shared" si="2"/>
        <v>2699.0474323858903</v>
      </c>
    </row>
    <row r="66" spans="2:6">
      <c r="B66" s="59">
        <v>56</v>
      </c>
      <c r="C66" s="51">
        <f t="shared" si="3"/>
        <v>2699.0474323858903</v>
      </c>
      <c r="D66" s="51">
        <f t="shared" si="0"/>
        <v>26.990474323858905</v>
      </c>
      <c r="E66" s="51">
        <f t="shared" si="1"/>
        <v>529.12071779868552</v>
      </c>
      <c r="F66" s="51">
        <f t="shared" si="2"/>
        <v>2169.9267145872045</v>
      </c>
    </row>
    <row r="67" spans="2:6">
      <c r="B67" s="59">
        <v>57</v>
      </c>
      <c r="C67" s="51">
        <f t="shared" si="3"/>
        <v>2169.9267145872045</v>
      </c>
      <c r="D67" s="51">
        <f t="shared" si="0"/>
        <v>21.699267145872046</v>
      </c>
      <c r="E67" s="51">
        <f t="shared" si="1"/>
        <v>534.41192497667237</v>
      </c>
      <c r="F67" s="51">
        <f t="shared" si="2"/>
        <v>1635.5147896105323</v>
      </c>
    </row>
    <row r="68" spans="2:6">
      <c r="B68" s="59">
        <v>58</v>
      </c>
      <c r="C68" s="51">
        <f t="shared" si="3"/>
        <v>1635.5147896105323</v>
      </c>
      <c r="D68" s="51">
        <f t="shared" si="0"/>
        <v>16.355147896105322</v>
      </c>
      <c r="E68" s="51">
        <f t="shared" si="1"/>
        <v>539.75604422643903</v>
      </c>
      <c r="F68" s="51">
        <f t="shared" si="2"/>
        <v>1095.7587453840933</v>
      </c>
    </row>
    <row r="69" spans="2:6">
      <c r="B69" s="59">
        <v>59</v>
      </c>
      <c r="C69" s="51">
        <f t="shared" si="3"/>
        <v>1095.7587453840933</v>
      </c>
      <c r="D69" s="51">
        <f t="shared" si="0"/>
        <v>10.957587453840933</v>
      </c>
      <c r="E69" s="51">
        <f t="shared" si="1"/>
        <v>545.15360466870345</v>
      </c>
      <c r="F69" s="51">
        <f t="shared" si="2"/>
        <v>550.60514071538989</v>
      </c>
    </row>
    <row r="70" spans="2:6" ht="13" thickBot="1">
      <c r="B70" s="59">
        <v>60</v>
      </c>
      <c r="C70" s="51">
        <f t="shared" si="3"/>
        <v>550.60514071538989</v>
      </c>
      <c r="D70" s="51">
        <f t="shared" si="0"/>
        <v>5.5060514071538993</v>
      </c>
      <c r="E70" s="51">
        <f t="shared" si="1"/>
        <v>550.60514071539046</v>
      </c>
      <c r="F70" s="51">
        <f t="shared" si="2"/>
        <v>-5.6843418860808015E-13</v>
      </c>
    </row>
    <row r="71" spans="2:6">
      <c r="C71" s="58"/>
      <c r="D71" s="58"/>
      <c r="E71" s="58"/>
      <c r="F71" s="58"/>
    </row>
    <row r="72" spans="2:6">
      <c r="B72" s="60" t="s">
        <v>624</v>
      </c>
      <c r="D72" s="51">
        <f t="shared" ref="D72:E72" si="4">SUM(D11:D70)</f>
        <v>8366.6715273526643</v>
      </c>
      <c r="E72" s="51">
        <f t="shared" si="4"/>
        <v>25000</v>
      </c>
    </row>
  </sheetData>
  <mergeCells count="2">
    <mergeCell ref="M10:N10"/>
    <mergeCell ref="M11:N1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L16"/>
  <sheetViews>
    <sheetView workbookViewId="0">
      <selection sqref="A1:B1"/>
    </sheetView>
  </sheetViews>
  <sheetFormatPr defaultRowHeight="12.5"/>
  <cols>
    <col min="1" max="1" width="21.36328125" customWidth="1"/>
    <col min="2" max="2" width="13.54296875" customWidth="1"/>
    <col min="8" max="8" width="15.54296875" bestFit="1" customWidth="1"/>
    <col min="9" max="9" width="10.1796875" bestFit="1" customWidth="1"/>
  </cols>
  <sheetData>
    <row r="1" spans="1:12" ht="15.5">
      <c r="A1" s="128"/>
      <c r="B1" s="129"/>
      <c r="H1" s="111" t="s">
        <v>842</v>
      </c>
    </row>
    <row r="2" spans="1:12" ht="15.5">
      <c r="A2" s="61"/>
      <c r="L2" s="5" t="s">
        <v>851</v>
      </c>
    </row>
    <row r="3" spans="1:12" ht="13">
      <c r="A3" s="62" t="s">
        <v>625</v>
      </c>
      <c r="I3" s="111" t="s">
        <v>440</v>
      </c>
      <c r="L3" s="5" t="s">
        <v>850</v>
      </c>
    </row>
    <row r="4" spans="1:12" ht="13.5" thickBot="1">
      <c r="A4" s="63"/>
      <c r="B4" s="64"/>
      <c r="H4" s="5" t="s">
        <v>843</v>
      </c>
      <c r="I4" s="67">
        <v>1000</v>
      </c>
    </row>
    <row r="5" spans="1:12">
      <c r="A5" s="17" t="s">
        <v>626</v>
      </c>
      <c r="B5" s="35">
        <v>4284156</v>
      </c>
      <c r="H5" s="5" t="s">
        <v>844</v>
      </c>
      <c r="I5" s="67">
        <v>1200</v>
      </c>
    </row>
    <row r="6" spans="1:12">
      <c r="A6" s="17" t="s">
        <v>627</v>
      </c>
      <c r="B6" s="35">
        <v>1428080</v>
      </c>
      <c r="H6" s="5" t="s">
        <v>845</v>
      </c>
      <c r="I6" s="67">
        <v>1300</v>
      </c>
      <c r="L6" s="5" t="s">
        <v>848</v>
      </c>
    </row>
    <row r="7" spans="1:12" ht="13" thickBot="1">
      <c r="B7" s="35"/>
      <c r="H7" s="5" t="s">
        <v>846</v>
      </c>
      <c r="I7" s="67">
        <v>4500</v>
      </c>
      <c r="L7" s="5" t="s">
        <v>849</v>
      </c>
    </row>
    <row r="8" spans="1:12" ht="13">
      <c r="A8" s="65" t="s">
        <v>628</v>
      </c>
      <c r="B8" s="66">
        <f>B5-B6</f>
        <v>2856076</v>
      </c>
      <c r="H8" s="5" t="s">
        <v>847</v>
      </c>
      <c r="I8" s="67">
        <v>3400</v>
      </c>
    </row>
    <row r="9" spans="1:12">
      <c r="B9" s="35"/>
      <c r="H9" s="5"/>
    </row>
    <row r="10" spans="1:12">
      <c r="A10" s="17" t="s">
        <v>629</v>
      </c>
      <c r="B10" s="35">
        <v>195240</v>
      </c>
      <c r="H10" s="5"/>
    </row>
    <row r="11" spans="1:12">
      <c r="A11" s="17" t="s">
        <v>630</v>
      </c>
      <c r="B11" s="35">
        <v>695160</v>
      </c>
      <c r="H11" s="5"/>
    </row>
    <row r="12" spans="1:12" ht="13" thickBot="1">
      <c r="A12" s="17"/>
      <c r="B12" s="35"/>
      <c r="H12" s="5"/>
    </row>
    <row r="13" spans="1:12" ht="13">
      <c r="A13" s="65" t="s">
        <v>631</v>
      </c>
      <c r="B13" s="66">
        <f>B10+B11</f>
        <v>890400</v>
      </c>
      <c r="H13" s="5"/>
    </row>
    <row r="14" spans="1:12" ht="13" thickBot="1">
      <c r="B14" s="35"/>
      <c r="H14" s="5"/>
    </row>
    <row r="15" spans="1:12" ht="13">
      <c r="A15" s="65" t="s">
        <v>632</v>
      </c>
      <c r="B15" s="66">
        <f>B8-B13</f>
        <v>1965676</v>
      </c>
      <c r="H15" s="5"/>
    </row>
    <row r="16" spans="1:12">
      <c r="H16" s="5"/>
    </row>
  </sheetData>
  <mergeCells count="1">
    <mergeCell ref="A1:B1"/>
  </mergeCells>
  <phoneticPr fontId="28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9"/>
  <sheetViews>
    <sheetView workbookViewId="0">
      <selection sqref="A1:D1"/>
    </sheetView>
  </sheetViews>
  <sheetFormatPr defaultRowHeight="12.5"/>
  <sheetData>
    <row r="1" spans="1:4" ht="18">
      <c r="A1" s="119" t="s">
        <v>8</v>
      </c>
      <c r="B1" s="119"/>
      <c r="C1" s="119"/>
      <c r="D1" s="119"/>
    </row>
    <row r="5" spans="1:4" ht="13">
      <c r="B5" s="1" t="s">
        <v>0</v>
      </c>
      <c r="C5" s="1" t="s">
        <v>1</v>
      </c>
      <c r="D5" s="1" t="s">
        <v>2</v>
      </c>
    </row>
    <row r="6" spans="1:4">
      <c r="A6" t="s">
        <v>3</v>
      </c>
      <c r="B6">
        <v>500</v>
      </c>
      <c r="C6">
        <v>15</v>
      </c>
      <c r="D6">
        <f>B6-C6</f>
        <v>485</v>
      </c>
    </row>
    <row r="7" spans="1:4">
      <c r="A7" t="s">
        <v>4</v>
      </c>
      <c r="B7">
        <v>700</v>
      </c>
      <c r="C7">
        <v>50</v>
      </c>
      <c r="D7">
        <f>B7-C7</f>
        <v>650</v>
      </c>
    </row>
    <row r="8" spans="1:4">
      <c r="A8" t="s">
        <v>5</v>
      </c>
      <c r="B8">
        <v>400</v>
      </c>
      <c r="C8">
        <v>80</v>
      </c>
      <c r="D8">
        <f>B8-C8</f>
        <v>320</v>
      </c>
    </row>
    <row r="9" spans="1:4">
      <c r="A9" t="s">
        <v>6</v>
      </c>
      <c r="B9">
        <v>300</v>
      </c>
      <c r="C9">
        <v>90</v>
      </c>
      <c r="D9">
        <f>B9-C9</f>
        <v>210</v>
      </c>
    </row>
  </sheetData>
  <mergeCells count="1">
    <mergeCell ref="A1:D1"/>
  </mergeCells>
  <phoneticPr fontId="0" type="noConversion"/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L56"/>
  <sheetViews>
    <sheetView workbookViewId="0">
      <selection sqref="A1:K1"/>
    </sheetView>
  </sheetViews>
  <sheetFormatPr defaultRowHeight="12.5"/>
  <cols>
    <col min="1" max="1" width="11.453125" bestFit="1" customWidth="1"/>
    <col min="2" max="2" width="10" bestFit="1" customWidth="1"/>
    <col min="3" max="4" width="14.08984375" customWidth="1"/>
    <col min="6" max="6" width="9.90625" bestFit="1" customWidth="1"/>
    <col min="7" max="7" width="10.36328125" bestFit="1" customWidth="1"/>
    <col min="9" max="9" width="10.54296875" bestFit="1" customWidth="1"/>
    <col min="11" max="11" width="10.6328125" bestFit="1" customWidth="1"/>
  </cols>
  <sheetData>
    <row r="1" spans="1:12" ht="26">
      <c r="A1" s="132" t="s">
        <v>633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45"/>
    </row>
    <row r="2" spans="1:12" ht="25">
      <c r="A2" s="130" t="s">
        <v>826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4" spans="1:12">
      <c r="A4" s="14"/>
      <c r="B4" s="14"/>
      <c r="C4" s="14"/>
      <c r="D4" s="14"/>
      <c r="E4" s="14"/>
      <c r="F4" s="14"/>
      <c r="G4" s="14"/>
      <c r="H4" s="14"/>
      <c r="I4" s="14"/>
    </row>
    <row r="5" spans="1:12" ht="13">
      <c r="A5" s="69" t="s">
        <v>21</v>
      </c>
      <c r="B5" s="69" t="s">
        <v>634</v>
      </c>
      <c r="C5" s="69" t="s">
        <v>35</v>
      </c>
      <c r="D5" s="69" t="s">
        <v>635</v>
      </c>
      <c r="E5" s="69" t="s">
        <v>636</v>
      </c>
      <c r="F5" s="69" t="s">
        <v>637</v>
      </c>
      <c r="G5" s="69" t="s">
        <v>638</v>
      </c>
      <c r="H5" s="69" t="s">
        <v>639</v>
      </c>
      <c r="I5" s="69" t="s">
        <v>640</v>
      </c>
      <c r="J5" s="69" t="s">
        <v>38</v>
      </c>
      <c r="K5" s="69" t="s">
        <v>641</v>
      </c>
    </row>
    <row r="6" spans="1:12" ht="13">
      <c r="A6" s="54" t="s">
        <v>642</v>
      </c>
      <c r="B6">
        <v>123456789</v>
      </c>
      <c r="C6" s="5" t="s">
        <v>643</v>
      </c>
      <c r="D6" s="5"/>
      <c r="E6">
        <v>10</v>
      </c>
      <c r="F6">
        <v>39</v>
      </c>
      <c r="G6">
        <f t="shared" ref="G6:G11" si="0">E6*F6</f>
        <v>390</v>
      </c>
      <c r="H6">
        <f t="shared" ref="H6:H11" si="1">G6*0.12</f>
        <v>46.8</v>
      </c>
      <c r="I6">
        <f t="shared" ref="I6:I11" si="2">G6*0.22</f>
        <v>85.8</v>
      </c>
      <c r="J6">
        <f t="shared" ref="J6:J11" si="3">G6*0.05</f>
        <v>19.5</v>
      </c>
      <c r="K6">
        <f t="shared" ref="K6:K11" si="4">G6-H6-I6-J6</f>
        <v>237.89999999999998</v>
      </c>
    </row>
    <row r="7" spans="1:12" ht="13">
      <c r="A7" s="54" t="s">
        <v>644</v>
      </c>
      <c r="B7">
        <v>435672010</v>
      </c>
      <c r="C7" s="5" t="s">
        <v>645</v>
      </c>
      <c r="D7" s="5"/>
      <c r="E7">
        <v>10</v>
      </c>
      <c r="F7">
        <v>40</v>
      </c>
      <c r="G7">
        <f t="shared" si="0"/>
        <v>400</v>
      </c>
      <c r="H7">
        <f t="shared" si="1"/>
        <v>48</v>
      </c>
      <c r="I7">
        <f t="shared" si="2"/>
        <v>88</v>
      </c>
      <c r="J7">
        <f t="shared" si="3"/>
        <v>20</v>
      </c>
      <c r="K7">
        <f t="shared" si="4"/>
        <v>244</v>
      </c>
    </row>
    <row r="8" spans="1:12" ht="13">
      <c r="A8" s="54" t="s">
        <v>646</v>
      </c>
      <c r="B8">
        <v>213567654</v>
      </c>
      <c r="C8" s="5" t="s">
        <v>647</v>
      </c>
      <c r="D8" s="5"/>
      <c r="E8">
        <v>17</v>
      </c>
      <c r="F8">
        <v>39</v>
      </c>
      <c r="G8">
        <f t="shared" si="0"/>
        <v>663</v>
      </c>
      <c r="H8">
        <f t="shared" si="1"/>
        <v>79.56</v>
      </c>
      <c r="I8">
        <f t="shared" si="2"/>
        <v>145.86000000000001</v>
      </c>
      <c r="J8">
        <f t="shared" si="3"/>
        <v>33.15</v>
      </c>
      <c r="K8">
        <f t="shared" si="4"/>
        <v>404.43000000000006</v>
      </c>
    </row>
    <row r="9" spans="1:12" ht="13">
      <c r="A9" s="54" t="s">
        <v>648</v>
      </c>
      <c r="B9">
        <v>213457800</v>
      </c>
      <c r="C9" s="5" t="s">
        <v>649</v>
      </c>
      <c r="D9" s="5"/>
      <c r="E9">
        <v>25</v>
      </c>
      <c r="F9">
        <v>37</v>
      </c>
      <c r="G9">
        <f t="shared" si="0"/>
        <v>925</v>
      </c>
      <c r="H9">
        <f t="shared" si="1"/>
        <v>111</v>
      </c>
      <c r="I9">
        <f t="shared" si="2"/>
        <v>203.5</v>
      </c>
      <c r="J9">
        <f t="shared" si="3"/>
        <v>46.25</v>
      </c>
      <c r="K9">
        <f t="shared" si="4"/>
        <v>564.25</v>
      </c>
    </row>
    <row r="10" spans="1:12" ht="13">
      <c r="A10" s="54" t="s">
        <v>650</v>
      </c>
      <c r="B10">
        <v>567897122</v>
      </c>
      <c r="C10" s="5" t="s">
        <v>651</v>
      </c>
      <c r="D10" s="5"/>
      <c r="E10">
        <v>8.5</v>
      </c>
      <c r="F10">
        <v>40</v>
      </c>
      <c r="G10">
        <f t="shared" si="0"/>
        <v>340</v>
      </c>
      <c r="H10">
        <f t="shared" si="1"/>
        <v>40.799999999999997</v>
      </c>
      <c r="I10">
        <f t="shared" si="2"/>
        <v>74.8</v>
      </c>
      <c r="J10">
        <f t="shared" si="3"/>
        <v>17</v>
      </c>
      <c r="K10">
        <f t="shared" si="4"/>
        <v>207.39999999999998</v>
      </c>
    </row>
    <row r="11" spans="1:12" ht="13">
      <c r="A11" s="54" t="s">
        <v>652</v>
      </c>
      <c r="B11">
        <v>456543328</v>
      </c>
      <c r="C11" s="5" t="s">
        <v>653</v>
      </c>
      <c r="D11" s="5"/>
      <c r="E11">
        <v>8</v>
      </c>
      <c r="F11">
        <v>40</v>
      </c>
      <c r="G11">
        <f t="shared" si="0"/>
        <v>320</v>
      </c>
      <c r="H11">
        <f t="shared" si="1"/>
        <v>38.4</v>
      </c>
      <c r="I11">
        <f t="shared" si="2"/>
        <v>70.400000000000006</v>
      </c>
      <c r="J11">
        <f t="shared" si="3"/>
        <v>16</v>
      </c>
      <c r="K11">
        <f t="shared" si="4"/>
        <v>195.20000000000002</v>
      </c>
    </row>
    <row r="12" spans="1:12" ht="13">
      <c r="A12" s="54"/>
    </row>
    <row r="13" spans="1:12" ht="13">
      <c r="A13" s="54" t="s">
        <v>2</v>
      </c>
      <c r="E13">
        <f t="shared" ref="E13:K13" si="5">SUM(E6:E12)</f>
        <v>78.5</v>
      </c>
      <c r="F13">
        <f t="shared" si="5"/>
        <v>235</v>
      </c>
      <c r="G13">
        <f t="shared" si="5"/>
        <v>3038</v>
      </c>
      <c r="H13">
        <f t="shared" si="5"/>
        <v>364.56</v>
      </c>
      <c r="I13">
        <f t="shared" si="5"/>
        <v>668.36</v>
      </c>
      <c r="J13">
        <f t="shared" si="5"/>
        <v>151.9</v>
      </c>
      <c r="K13">
        <f t="shared" si="5"/>
        <v>1853.18</v>
      </c>
    </row>
    <row r="16" spans="1:12">
      <c r="A16" s="5" t="s">
        <v>825</v>
      </c>
    </row>
    <row r="19" spans="1:11" ht="1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</row>
    <row r="20" spans="1:11" ht="25">
      <c r="A20" s="130" t="s">
        <v>633</v>
      </c>
      <c r="B20" s="131"/>
      <c r="C20" s="131"/>
      <c r="D20" s="131"/>
      <c r="E20" s="131"/>
      <c r="F20" s="131"/>
      <c r="G20" s="131"/>
      <c r="H20" s="131"/>
      <c r="I20" s="131"/>
      <c r="J20" s="131"/>
      <c r="K20" s="131"/>
    </row>
    <row r="21" spans="1:11" ht="25">
      <c r="A21" s="130" t="s">
        <v>827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</row>
    <row r="23" spans="1:11">
      <c r="A23" s="14"/>
      <c r="B23" s="14"/>
      <c r="C23" s="14"/>
      <c r="D23" s="14"/>
      <c r="E23" s="14"/>
      <c r="F23" s="14"/>
      <c r="G23" s="14"/>
      <c r="H23" s="14"/>
      <c r="I23" s="14"/>
    </row>
    <row r="24" spans="1:11" ht="13">
      <c r="A24" s="69" t="s">
        <v>21</v>
      </c>
      <c r="B24" s="69" t="s">
        <v>634</v>
      </c>
      <c r="C24" s="69" t="s">
        <v>35</v>
      </c>
      <c r="D24" s="69" t="s">
        <v>635</v>
      </c>
      <c r="E24" s="69" t="s">
        <v>636</v>
      </c>
      <c r="F24" s="69" t="s">
        <v>637</v>
      </c>
      <c r="G24" s="69" t="s">
        <v>638</v>
      </c>
      <c r="H24" s="69" t="s">
        <v>639</v>
      </c>
      <c r="I24" s="69" t="s">
        <v>640</v>
      </c>
      <c r="J24" s="69" t="s">
        <v>38</v>
      </c>
      <c r="K24" s="69" t="s">
        <v>641</v>
      </c>
    </row>
    <row r="25" spans="1:11" ht="13">
      <c r="A25" s="54" t="s">
        <v>642</v>
      </c>
      <c r="B25">
        <v>123456789</v>
      </c>
      <c r="C25" s="5" t="s">
        <v>643</v>
      </c>
      <c r="D25" s="5"/>
      <c r="E25">
        <v>10</v>
      </c>
      <c r="F25">
        <v>39</v>
      </c>
      <c r="G25">
        <f t="shared" ref="G25:G30" si="6">E25*F25</f>
        <v>390</v>
      </c>
      <c r="H25">
        <f t="shared" ref="H25:H30" si="7">G25*0.12</f>
        <v>46.8</v>
      </c>
      <c r="I25">
        <f t="shared" ref="I25:I30" si="8">G25*0.22</f>
        <v>85.8</v>
      </c>
      <c r="J25">
        <f t="shared" ref="J25:J30" si="9">G25*0.05</f>
        <v>19.5</v>
      </c>
      <c r="K25">
        <f t="shared" ref="K25:K30" si="10">G25-H25-I25-J25</f>
        <v>237.89999999999998</v>
      </c>
    </row>
    <row r="26" spans="1:11" ht="13">
      <c r="A26" s="54" t="s">
        <v>644</v>
      </c>
      <c r="B26">
        <v>435672010</v>
      </c>
      <c r="C26" s="5" t="s">
        <v>645</v>
      </c>
      <c r="D26" s="5"/>
      <c r="E26">
        <v>10</v>
      </c>
      <c r="F26">
        <v>40</v>
      </c>
      <c r="G26">
        <f t="shared" si="6"/>
        <v>400</v>
      </c>
      <c r="H26">
        <f t="shared" si="7"/>
        <v>48</v>
      </c>
      <c r="I26">
        <f t="shared" si="8"/>
        <v>88</v>
      </c>
      <c r="J26">
        <f t="shared" si="9"/>
        <v>20</v>
      </c>
      <c r="K26">
        <f t="shared" si="10"/>
        <v>244</v>
      </c>
    </row>
    <row r="27" spans="1:11" ht="13">
      <c r="A27" s="54" t="s">
        <v>646</v>
      </c>
      <c r="B27">
        <v>213567654</v>
      </c>
      <c r="C27" s="5" t="s">
        <v>647</v>
      </c>
      <c r="D27" s="5"/>
      <c r="E27">
        <v>17</v>
      </c>
      <c r="F27">
        <v>39</v>
      </c>
      <c r="G27">
        <f t="shared" si="6"/>
        <v>663</v>
      </c>
      <c r="H27">
        <f t="shared" si="7"/>
        <v>79.56</v>
      </c>
      <c r="I27">
        <f t="shared" si="8"/>
        <v>145.86000000000001</v>
      </c>
      <c r="J27">
        <f t="shared" si="9"/>
        <v>33.15</v>
      </c>
      <c r="K27">
        <f t="shared" si="10"/>
        <v>404.43000000000006</v>
      </c>
    </row>
    <row r="28" spans="1:11" ht="13">
      <c r="A28" s="54" t="s">
        <v>648</v>
      </c>
      <c r="B28">
        <v>213457800</v>
      </c>
      <c r="C28" s="5" t="s">
        <v>649</v>
      </c>
      <c r="D28" s="5"/>
      <c r="E28">
        <v>25</v>
      </c>
      <c r="F28">
        <v>37</v>
      </c>
      <c r="G28">
        <f t="shared" si="6"/>
        <v>925</v>
      </c>
      <c r="H28">
        <f t="shared" si="7"/>
        <v>111</v>
      </c>
      <c r="I28">
        <f t="shared" si="8"/>
        <v>203.5</v>
      </c>
      <c r="J28">
        <f t="shared" si="9"/>
        <v>46.25</v>
      </c>
      <c r="K28">
        <f t="shared" si="10"/>
        <v>564.25</v>
      </c>
    </row>
    <row r="29" spans="1:11" ht="13">
      <c r="A29" s="54" t="s">
        <v>650</v>
      </c>
      <c r="B29">
        <v>567897122</v>
      </c>
      <c r="C29" s="5" t="s">
        <v>651</v>
      </c>
      <c r="D29" s="5"/>
      <c r="E29">
        <v>8.5</v>
      </c>
      <c r="F29">
        <v>40</v>
      </c>
      <c r="G29">
        <f t="shared" si="6"/>
        <v>340</v>
      </c>
      <c r="H29">
        <f t="shared" si="7"/>
        <v>40.799999999999997</v>
      </c>
      <c r="I29">
        <f t="shared" si="8"/>
        <v>74.8</v>
      </c>
      <c r="J29">
        <f t="shared" si="9"/>
        <v>17</v>
      </c>
      <c r="K29">
        <f t="shared" si="10"/>
        <v>207.39999999999998</v>
      </c>
    </row>
    <row r="30" spans="1:11" ht="13">
      <c r="A30" s="54" t="s">
        <v>652</v>
      </c>
      <c r="B30">
        <v>456543328</v>
      </c>
      <c r="C30" s="5" t="s">
        <v>653</v>
      </c>
      <c r="D30" s="5"/>
      <c r="E30">
        <v>8</v>
      </c>
      <c r="F30">
        <v>40</v>
      </c>
      <c r="G30">
        <f t="shared" si="6"/>
        <v>320</v>
      </c>
      <c r="H30">
        <f t="shared" si="7"/>
        <v>38.4</v>
      </c>
      <c r="I30">
        <f t="shared" si="8"/>
        <v>70.400000000000006</v>
      </c>
      <c r="J30">
        <f t="shared" si="9"/>
        <v>16</v>
      </c>
      <c r="K30">
        <f t="shared" si="10"/>
        <v>195.20000000000002</v>
      </c>
    </row>
    <row r="31" spans="1:11" ht="13">
      <c r="A31" s="54"/>
    </row>
    <row r="32" spans="1:11" ht="13">
      <c r="A32" s="54" t="s">
        <v>2</v>
      </c>
      <c r="E32">
        <f t="shared" ref="E32:K32" si="11">SUM(E25:E31)</f>
        <v>78.5</v>
      </c>
      <c r="F32">
        <f t="shared" si="11"/>
        <v>235</v>
      </c>
      <c r="G32">
        <f t="shared" si="11"/>
        <v>3038</v>
      </c>
      <c r="H32">
        <f t="shared" si="11"/>
        <v>364.56</v>
      </c>
      <c r="I32">
        <f t="shared" si="11"/>
        <v>668.36</v>
      </c>
      <c r="J32">
        <f t="shared" si="11"/>
        <v>151.9</v>
      </c>
      <c r="K32">
        <f t="shared" si="11"/>
        <v>1853.18</v>
      </c>
    </row>
    <row r="35" spans="1:11">
      <c r="A35" s="5" t="s">
        <v>654</v>
      </c>
    </row>
    <row r="36" spans="1:11">
      <c r="E36" s="67"/>
      <c r="G36" s="67"/>
      <c r="H36" s="67"/>
      <c r="I36" s="67"/>
      <c r="K36" t="str">
        <f t="shared" ref="K36" si="12">IF(F36&gt;40,"GOOD JOB"," ")</f>
        <v xml:space="preserve"> </v>
      </c>
    </row>
    <row r="38" spans="1:11">
      <c r="E38" s="68"/>
      <c r="G38" s="68"/>
      <c r="H38" s="68"/>
      <c r="I38" s="68"/>
    </row>
    <row r="41" spans="1:11" ht="25">
      <c r="A41" s="130" t="s">
        <v>633</v>
      </c>
      <c r="B41" s="131"/>
      <c r="C41" s="131"/>
      <c r="D41" s="131"/>
      <c r="E41" s="131"/>
      <c r="F41" s="131"/>
      <c r="G41" s="131"/>
      <c r="H41" s="131"/>
      <c r="I41" s="131"/>
      <c r="J41" s="131"/>
      <c r="K41" s="131"/>
    </row>
    <row r="42" spans="1:11" ht="25">
      <c r="A42" s="130" t="s">
        <v>828</v>
      </c>
      <c r="B42" s="131"/>
      <c r="C42" s="131"/>
      <c r="D42" s="131"/>
      <c r="E42" s="131"/>
      <c r="F42" s="131"/>
      <c r="G42" s="131"/>
      <c r="H42" s="131"/>
      <c r="I42" s="131"/>
      <c r="J42" s="131"/>
      <c r="K42" s="131"/>
    </row>
    <row r="44" spans="1:11">
      <c r="A44" s="14"/>
      <c r="B44" s="14"/>
      <c r="C44" s="14"/>
      <c r="D44" s="14"/>
      <c r="E44" s="14"/>
      <c r="F44" s="14"/>
      <c r="G44" s="14"/>
      <c r="H44" s="14"/>
      <c r="I44" s="14"/>
    </row>
    <row r="45" spans="1:11" ht="13">
      <c r="A45" s="69" t="s">
        <v>21</v>
      </c>
      <c r="B45" s="69" t="s">
        <v>634</v>
      </c>
      <c r="C45" s="69" t="s">
        <v>35</v>
      </c>
      <c r="D45" s="69" t="s">
        <v>635</v>
      </c>
      <c r="E45" s="69" t="s">
        <v>636</v>
      </c>
      <c r="F45" s="69" t="s">
        <v>637</v>
      </c>
      <c r="G45" s="69" t="s">
        <v>638</v>
      </c>
      <c r="H45" s="69" t="s">
        <v>639</v>
      </c>
      <c r="I45" s="69" t="s">
        <v>640</v>
      </c>
      <c r="J45" s="69" t="s">
        <v>38</v>
      </c>
      <c r="K45" s="69" t="s">
        <v>641</v>
      </c>
    </row>
    <row r="46" spans="1:11" ht="13">
      <c r="A46" s="54" t="s">
        <v>642</v>
      </c>
      <c r="B46">
        <v>123456789</v>
      </c>
      <c r="C46" s="5" t="s">
        <v>643</v>
      </c>
      <c r="D46" s="5"/>
      <c r="E46">
        <v>10</v>
      </c>
      <c r="F46">
        <v>39</v>
      </c>
      <c r="G46">
        <f t="shared" ref="G46:G51" si="13">E46*F46</f>
        <v>390</v>
      </c>
      <c r="H46">
        <f t="shared" ref="H46:H51" si="14">G46*0.12</f>
        <v>46.8</v>
      </c>
      <c r="I46">
        <f t="shared" ref="I46:I51" si="15">G46*0.22</f>
        <v>85.8</v>
      </c>
      <c r="J46">
        <f t="shared" ref="J46:J51" si="16">G46*0.05</f>
        <v>19.5</v>
      </c>
      <c r="K46">
        <f t="shared" ref="K46:K51" si="17">G46-H46-I46-J46</f>
        <v>237.89999999999998</v>
      </c>
    </row>
    <row r="47" spans="1:11" ht="13">
      <c r="A47" s="54" t="s">
        <v>644</v>
      </c>
      <c r="B47">
        <v>435672010</v>
      </c>
      <c r="C47" s="5" t="s">
        <v>645</v>
      </c>
      <c r="D47" s="5"/>
      <c r="E47">
        <v>10</v>
      </c>
      <c r="F47">
        <v>40</v>
      </c>
      <c r="G47">
        <f t="shared" si="13"/>
        <v>400</v>
      </c>
      <c r="H47">
        <f t="shared" si="14"/>
        <v>48</v>
      </c>
      <c r="I47">
        <f t="shared" si="15"/>
        <v>88</v>
      </c>
      <c r="J47">
        <f t="shared" si="16"/>
        <v>20</v>
      </c>
      <c r="K47">
        <f t="shared" si="17"/>
        <v>244</v>
      </c>
    </row>
    <row r="48" spans="1:11" ht="13">
      <c r="A48" s="54" t="s">
        <v>646</v>
      </c>
      <c r="B48">
        <v>213567654</v>
      </c>
      <c r="C48" s="5" t="s">
        <v>647</v>
      </c>
      <c r="D48" s="5"/>
      <c r="E48">
        <v>17</v>
      </c>
      <c r="F48">
        <v>39</v>
      </c>
      <c r="G48">
        <f t="shared" si="13"/>
        <v>663</v>
      </c>
      <c r="H48">
        <f t="shared" si="14"/>
        <v>79.56</v>
      </c>
      <c r="I48">
        <f t="shared" si="15"/>
        <v>145.86000000000001</v>
      </c>
      <c r="J48">
        <f t="shared" si="16"/>
        <v>33.15</v>
      </c>
      <c r="K48">
        <f t="shared" si="17"/>
        <v>404.43000000000006</v>
      </c>
    </row>
    <row r="49" spans="1:11" ht="13">
      <c r="A49" s="54" t="s">
        <v>648</v>
      </c>
      <c r="B49">
        <v>213457800</v>
      </c>
      <c r="C49" s="5" t="s">
        <v>649</v>
      </c>
      <c r="D49" s="5"/>
      <c r="E49">
        <v>25</v>
      </c>
      <c r="F49">
        <v>37</v>
      </c>
      <c r="G49">
        <f t="shared" si="13"/>
        <v>925</v>
      </c>
      <c r="H49">
        <f t="shared" si="14"/>
        <v>111</v>
      </c>
      <c r="I49">
        <f t="shared" si="15"/>
        <v>203.5</v>
      </c>
      <c r="J49">
        <f t="shared" si="16"/>
        <v>46.25</v>
      </c>
      <c r="K49">
        <f t="shared" si="17"/>
        <v>564.25</v>
      </c>
    </row>
    <row r="50" spans="1:11" ht="13">
      <c r="A50" s="54" t="s">
        <v>650</v>
      </c>
      <c r="B50">
        <v>567897122</v>
      </c>
      <c r="C50" s="5" t="s">
        <v>651</v>
      </c>
      <c r="D50" s="5"/>
      <c r="E50">
        <v>8.5</v>
      </c>
      <c r="F50">
        <v>40</v>
      </c>
      <c r="G50">
        <f t="shared" si="13"/>
        <v>340</v>
      </c>
      <c r="H50">
        <f t="shared" si="14"/>
        <v>40.799999999999997</v>
      </c>
      <c r="I50">
        <f t="shared" si="15"/>
        <v>74.8</v>
      </c>
      <c r="J50">
        <f t="shared" si="16"/>
        <v>17</v>
      </c>
      <c r="K50">
        <f t="shared" si="17"/>
        <v>207.39999999999998</v>
      </c>
    </row>
    <row r="51" spans="1:11" ht="13">
      <c r="A51" s="54" t="s">
        <v>652</v>
      </c>
      <c r="B51">
        <v>456543328</v>
      </c>
      <c r="C51" s="5" t="s">
        <v>653</v>
      </c>
      <c r="D51" s="5"/>
      <c r="E51">
        <v>8</v>
      </c>
      <c r="F51">
        <v>40</v>
      </c>
      <c r="G51">
        <f t="shared" si="13"/>
        <v>320</v>
      </c>
      <c r="H51">
        <f t="shared" si="14"/>
        <v>38.4</v>
      </c>
      <c r="I51">
        <f t="shared" si="15"/>
        <v>70.400000000000006</v>
      </c>
      <c r="J51">
        <f t="shared" si="16"/>
        <v>16</v>
      </c>
      <c r="K51">
        <f t="shared" si="17"/>
        <v>195.20000000000002</v>
      </c>
    </row>
    <row r="52" spans="1:11" ht="13">
      <c r="A52" s="54"/>
    </row>
    <row r="53" spans="1:11" ht="13">
      <c r="A53" s="54" t="s">
        <v>2</v>
      </c>
      <c r="E53">
        <f t="shared" ref="E53:K53" si="18">SUM(E46:E52)</f>
        <v>78.5</v>
      </c>
      <c r="F53">
        <f t="shared" si="18"/>
        <v>235</v>
      </c>
      <c r="G53">
        <f t="shared" si="18"/>
        <v>3038</v>
      </c>
      <c r="H53">
        <f t="shared" si="18"/>
        <v>364.56</v>
      </c>
      <c r="I53">
        <f t="shared" si="18"/>
        <v>668.36</v>
      </c>
      <c r="J53">
        <f t="shared" si="18"/>
        <v>151.9</v>
      </c>
      <c r="K53">
        <f t="shared" si="18"/>
        <v>1853.18</v>
      </c>
    </row>
    <row r="56" spans="1:11">
      <c r="A56" s="5" t="s">
        <v>655</v>
      </c>
    </row>
  </sheetData>
  <dataConsolidate/>
  <mergeCells count="6">
    <mergeCell ref="A42:K42"/>
    <mergeCell ref="A1:K1"/>
    <mergeCell ref="A2:K2"/>
    <mergeCell ref="A20:K20"/>
    <mergeCell ref="A21:K21"/>
    <mergeCell ref="A41:K4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48"/>
  <sheetViews>
    <sheetView workbookViewId="0">
      <selection activeCell="K5" sqref="K5"/>
    </sheetView>
  </sheetViews>
  <sheetFormatPr defaultRowHeight="12.5"/>
  <cols>
    <col min="1" max="1" width="10.08984375" customWidth="1"/>
    <col min="10" max="10" width="10.36328125" bestFit="1" customWidth="1"/>
  </cols>
  <sheetData>
    <row r="1" spans="1:14" ht="18">
      <c r="A1" s="133" t="s">
        <v>656</v>
      </c>
      <c r="B1" s="133"/>
      <c r="C1" s="133"/>
      <c r="D1" s="133"/>
      <c r="E1" s="133"/>
      <c r="J1" s="133" t="s">
        <v>656</v>
      </c>
      <c r="K1" s="133"/>
      <c r="L1" s="133"/>
      <c r="M1" s="133"/>
      <c r="N1" s="133"/>
    </row>
    <row r="2" spans="1:14" ht="13">
      <c r="A2" s="134" t="s">
        <v>657</v>
      </c>
      <c r="B2" s="134"/>
      <c r="C2" s="134"/>
      <c r="D2" s="134"/>
      <c r="E2" s="134"/>
      <c r="J2" s="134" t="s">
        <v>657</v>
      </c>
      <c r="K2" s="134"/>
      <c r="L2" s="134"/>
      <c r="M2" s="134"/>
      <c r="N2" s="134"/>
    </row>
    <row r="4" spans="1:14">
      <c r="B4" s="14" t="s">
        <v>658</v>
      </c>
      <c r="C4" s="14" t="s">
        <v>659</v>
      </c>
      <c r="D4" s="14" t="s">
        <v>660</v>
      </c>
      <c r="E4" s="14" t="s">
        <v>511</v>
      </c>
      <c r="K4" s="59" t="s">
        <v>661</v>
      </c>
      <c r="L4" s="14"/>
      <c r="M4" s="14"/>
      <c r="N4" s="14"/>
    </row>
    <row r="5" spans="1:14">
      <c r="A5" t="s">
        <v>662</v>
      </c>
      <c r="B5">
        <v>33</v>
      </c>
      <c r="C5">
        <v>33</v>
      </c>
      <c r="D5">
        <v>44</v>
      </c>
      <c r="E5">
        <f>SUM(B5:D5)</f>
        <v>110</v>
      </c>
      <c r="J5" t="s">
        <v>662</v>
      </c>
    </row>
    <row r="6" spans="1:14">
      <c r="A6" t="s">
        <v>663</v>
      </c>
      <c r="B6">
        <v>82</v>
      </c>
      <c r="C6">
        <v>88</v>
      </c>
      <c r="D6">
        <v>75</v>
      </c>
      <c r="E6">
        <f>SUM(B6:D6)</f>
        <v>245</v>
      </c>
      <c r="J6" t="s">
        <v>663</v>
      </c>
    </row>
    <row r="7" spans="1:14">
      <c r="A7" t="s">
        <v>664</v>
      </c>
      <c r="B7">
        <v>61</v>
      </c>
      <c r="C7">
        <v>65</v>
      </c>
      <c r="D7">
        <v>84</v>
      </c>
      <c r="E7">
        <f>SUM(B7:D7)</f>
        <v>210</v>
      </c>
      <c r="J7" t="s">
        <v>664</v>
      </c>
    </row>
    <row r="8" spans="1:14">
      <c r="A8" t="s">
        <v>665</v>
      </c>
      <c r="B8">
        <v>33</v>
      </c>
      <c r="C8">
        <v>33</v>
      </c>
      <c r="D8">
        <v>36</v>
      </c>
      <c r="E8">
        <f>SUM(B8:D8)</f>
        <v>102</v>
      </c>
      <c r="J8" t="s">
        <v>665</v>
      </c>
    </row>
    <row r="9" spans="1:14">
      <c r="A9" t="s">
        <v>666</v>
      </c>
      <c r="B9">
        <v>54</v>
      </c>
      <c r="C9">
        <v>48</v>
      </c>
      <c r="D9">
        <v>58</v>
      </c>
      <c r="E9">
        <f>SUM(B9:D9)</f>
        <v>160</v>
      </c>
      <c r="J9" t="s">
        <v>666</v>
      </c>
    </row>
    <row r="14" spans="1:14" ht="18">
      <c r="A14" s="133" t="s">
        <v>656</v>
      </c>
      <c r="B14" s="133"/>
      <c r="C14" s="133"/>
      <c r="D14" s="133"/>
      <c r="E14" s="133"/>
    </row>
    <row r="15" spans="1:14" ht="13">
      <c r="A15" s="134" t="s">
        <v>667</v>
      </c>
      <c r="B15" s="134"/>
      <c r="C15" s="134"/>
      <c r="D15" s="134"/>
      <c r="E15" s="134"/>
    </row>
    <row r="17" spans="1:5">
      <c r="B17" s="59" t="s">
        <v>596</v>
      </c>
      <c r="C17" s="59" t="s">
        <v>597</v>
      </c>
      <c r="D17" s="59" t="s">
        <v>598</v>
      </c>
      <c r="E17" s="14" t="s">
        <v>511</v>
      </c>
    </row>
    <row r="18" spans="1:5">
      <c r="A18" t="s">
        <v>662</v>
      </c>
      <c r="B18">
        <v>33</v>
      </c>
      <c r="C18">
        <v>33</v>
      </c>
      <c r="D18">
        <v>44</v>
      </c>
      <c r="E18">
        <f>SUM(B18:D18)</f>
        <v>110</v>
      </c>
    </row>
    <row r="19" spans="1:5">
      <c r="A19" t="s">
        <v>663</v>
      </c>
      <c r="B19">
        <v>82</v>
      </c>
      <c r="C19">
        <v>88</v>
      </c>
      <c r="D19">
        <v>75</v>
      </c>
      <c r="E19">
        <f>SUM(B19:D19)</f>
        <v>245</v>
      </c>
    </row>
    <row r="20" spans="1:5">
      <c r="A20" t="s">
        <v>664</v>
      </c>
      <c r="B20">
        <v>61</v>
      </c>
      <c r="C20">
        <v>65</v>
      </c>
      <c r="D20">
        <v>84</v>
      </c>
      <c r="E20">
        <f>SUM(B20:D20)</f>
        <v>210</v>
      </c>
    </row>
    <row r="21" spans="1:5">
      <c r="A21" t="s">
        <v>665</v>
      </c>
      <c r="B21">
        <v>33</v>
      </c>
      <c r="C21">
        <v>33</v>
      </c>
      <c r="D21">
        <v>36</v>
      </c>
      <c r="E21">
        <f>SUM(B21:D21)</f>
        <v>102</v>
      </c>
    </row>
    <row r="22" spans="1:5">
      <c r="A22" t="s">
        <v>666</v>
      </c>
      <c r="B22">
        <v>54</v>
      </c>
      <c r="C22">
        <v>48</v>
      </c>
      <c r="D22">
        <v>58</v>
      </c>
      <c r="E22">
        <f>SUM(B22:D22)</f>
        <v>160</v>
      </c>
    </row>
    <row r="27" spans="1:5" ht="18">
      <c r="A27" s="133" t="s">
        <v>656</v>
      </c>
      <c r="B27" s="133"/>
      <c r="C27" s="133"/>
      <c r="D27" s="133"/>
      <c r="E27" s="133"/>
    </row>
    <row r="28" spans="1:5" ht="13">
      <c r="A28" s="134" t="s">
        <v>668</v>
      </c>
      <c r="B28" s="134"/>
      <c r="C28" s="134"/>
      <c r="D28" s="134"/>
      <c r="E28" s="134"/>
    </row>
    <row r="30" spans="1:5">
      <c r="B30" s="59" t="s">
        <v>669</v>
      </c>
      <c r="C30" s="59" t="s">
        <v>670</v>
      </c>
      <c r="D30" s="59" t="s">
        <v>671</v>
      </c>
      <c r="E30" s="14" t="s">
        <v>511</v>
      </c>
    </row>
    <row r="31" spans="1:5">
      <c r="A31" t="s">
        <v>662</v>
      </c>
      <c r="B31">
        <v>32</v>
      </c>
      <c r="C31">
        <v>87</v>
      </c>
      <c r="D31">
        <v>34</v>
      </c>
      <c r="E31">
        <f>SUM(B31:D31)</f>
        <v>153</v>
      </c>
    </row>
    <row r="32" spans="1:5">
      <c r="A32" t="s">
        <v>663</v>
      </c>
      <c r="B32">
        <v>87</v>
      </c>
      <c r="C32">
        <v>56</v>
      </c>
      <c r="D32">
        <v>56</v>
      </c>
      <c r="E32">
        <f>SUM(B32:D32)</f>
        <v>199</v>
      </c>
    </row>
    <row r="33" spans="1:5">
      <c r="A33" t="s">
        <v>664</v>
      </c>
      <c r="B33">
        <v>64</v>
      </c>
      <c r="C33">
        <v>43</v>
      </c>
      <c r="D33">
        <v>76</v>
      </c>
      <c r="E33">
        <f>SUM(B33:D33)</f>
        <v>183</v>
      </c>
    </row>
    <row r="34" spans="1:5">
      <c r="A34" t="s">
        <v>665</v>
      </c>
      <c r="B34">
        <v>68</v>
      </c>
      <c r="C34">
        <v>56</v>
      </c>
      <c r="D34">
        <v>54</v>
      </c>
      <c r="E34">
        <f>SUM(B34:D34)</f>
        <v>178</v>
      </c>
    </row>
    <row r="35" spans="1:5">
      <c r="A35" t="s">
        <v>666</v>
      </c>
      <c r="B35">
        <v>56</v>
      </c>
      <c r="C35">
        <v>89</v>
      </c>
      <c r="D35">
        <v>88</v>
      </c>
      <c r="E35">
        <f>SUM(B35:D35)</f>
        <v>233</v>
      </c>
    </row>
    <row r="40" spans="1:5" ht="18">
      <c r="A40" s="133" t="s">
        <v>656</v>
      </c>
      <c r="B40" s="133"/>
      <c r="C40" s="133"/>
      <c r="D40" s="133"/>
      <c r="E40" s="133"/>
    </row>
    <row r="41" spans="1:5" ht="13">
      <c r="A41" s="134" t="s">
        <v>672</v>
      </c>
      <c r="B41" s="134"/>
      <c r="C41" s="134"/>
      <c r="D41" s="134"/>
      <c r="E41" s="134"/>
    </row>
    <row r="43" spans="1:5">
      <c r="B43" s="59" t="s">
        <v>673</v>
      </c>
      <c r="C43" s="59" t="s">
        <v>674</v>
      </c>
      <c r="D43" s="59" t="s">
        <v>675</v>
      </c>
      <c r="E43" s="14" t="s">
        <v>511</v>
      </c>
    </row>
    <row r="44" spans="1:5">
      <c r="A44" t="s">
        <v>662</v>
      </c>
      <c r="B44">
        <v>12</v>
      </c>
      <c r="C44">
        <v>11</v>
      </c>
      <c r="D44">
        <v>88</v>
      </c>
      <c r="E44">
        <f>SUM(B44:D44)</f>
        <v>111</v>
      </c>
    </row>
    <row r="45" spans="1:5">
      <c r="A45" t="s">
        <v>663</v>
      </c>
      <c r="B45">
        <v>45</v>
      </c>
      <c r="C45">
        <v>33</v>
      </c>
      <c r="D45">
        <v>77</v>
      </c>
      <c r="E45">
        <f>SUM(B45:D45)</f>
        <v>155</v>
      </c>
    </row>
    <row r="46" spans="1:5">
      <c r="A46" t="s">
        <v>664</v>
      </c>
      <c r="B46">
        <v>65</v>
      </c>
      <c r="C46">
        <v>55</v>
      </c>
      <c r="D46">
        <v>66</v>
      </c>
      <c r="E46">
        <f>SUM(B46:D46)</f>
        <v>186</v>
      </c>
    </row>
    <row r="47" spans="1:5">
      <c r="A47" t="s">
        <v>665</v>
      </c>
      <c r="B47">
        <v>77</v>
      </c>
      <c r="C47">
        <v>66</v>
      </c>
      <c r="D47">
        <v>55</v>
      </c>
      <c r="E47">
        <f>SUM(B47:D47)</f>
        <v>198</v>
      </c>
    </row>
    <row r="48" spans="1:5">
      <c r="A48" t="s">
        <v>666</v>
      </c>
      <c r="B48">
        <v>87</v>
      </c>
      <c r="C48">
        <v>87</v>
      </c>
      <c r="D48">
        <v>4</v>
      </c>
      <c r="E48">
        <f>SUM(B48:D48)</f>
        <v>178</v>
      </c>
    </row>
  </sheetData>
  <dataConsolidate>
    <dataRefs count="4">
      <dataRef ref="E5:E9" sheet="Consolidate"/>
      <dataRef ref="E18:E22" sheet="Consolidate"/>
      <dataRef ref="E31:E35" sheet="Consolidate"/>
      <dataRef ref="E44:E48" sheet="Consolidate"/>
    </dataRefs>
  </dataConsolidate>
  <mergeCells count="10">
    <mergeCell ref="A27:E27"/>
    <mergeCell ref="A28:E28"/>
    <mergeCell ref="A40:E40"/>
    <mergeCell ref="A41:E41"/>
    <mergeCell ref="A1:E1"/>
    <mergeCell ref="J1:N1"/>
    <mergeCell ref="A2:E2"/>
    <mergeCell ref="J2:N2"/>
    <mergeCell ref="A14:E14"/>
    <mergeCell ref="A15:E15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"/>
  <sheetViews>
    <sheetView workbookViewId="0"/>
  </sheetViews>
  <sheetFormatPr defaultRowHeight="12.5"/>
  <sheetData>
    <row r="1" spans="1:1">
      <c r="A1" s="5"/>
    </row>
  </sheetData>
  <dataConsolidate topLabels="1">
    <dataRefs count="4">
      <dataRef ref="A4:E9" sheet="Consolidate"/>
      <dataRef ref="A17:E22" sheet="Consolidate"/>
      <dataRef ref="A30:E35" sheet="Consolidate"/>
      <dataRef ref="A43:E48" sheet="Consolidate"/>
    </dataRefs>
  </dataConsolidate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24"/>
  <sheetViews>
    <sheetView workbookViewId="0">
      <selection activeCell="A2" sqref="A2"/>
    </sheetView>
  </sheetViews>
  <sheetFormatPr defaultRowHeight="12.5"/>
  <cols>
    <col min="1" max="1" width="17.453125" customWidth="1"/>
    <col min="2" max="2" width="11.453125" bestFit="1" customWidth="1"/>
    <col min="3" max="3" width="11.54296875" customWidth="1"/>
    <col min="5" max="5" width="12" bestFit="1" customWidth="1"/>
    <col min="9" max="9" width="36.6328125" customWidth="1"/>
    <col min="10" max="10" width="13.453125" customWidth="1"/>
  </cols>
  <sheetData>
    <row r="1" spans="1:10" ht="13">
      <c r="A1" s="54" t="s">
        <v>829</v>
      </c>
      <c r="J1" s="5" t="s">
        <v>642</v>
      </c>
    </row>
    <row r="2" spans="1:10" ht="25.5" customHeight="1">
      <c r="J2" s="5" t="s">
        <v>700</v>
      </c>
    </row>
    <row r="3" spans="1:10">
      <c r="J3" s="5" t="s">
        <v>701</v>
      </c>
    </row>
    <row r="4" spans="1:10">
      <c r="J4" s="5" t="s">
        <v>688</v>
      </c>
    </row>
    <row r="10" spans="1:10" ht="23.5">
      <c r="A10" s="74" t="s">
        <v>685</v>
      </c>
      <c r="B10" s="74"/>
      <c r="C10" s="74"/>
    </row>
    <row r="12" spans="1:10" ht="14.5">
      <c r="A12" s="75" t="s">
        <v>702</v>
      </c>
      <c r="B12" s="75" t="s">
        <v>703</v>
      </c>
      <c r="C12" s="75" t="s">
        <v>704</v>
      </c>
      <c r="D12" s="75" t="s">
        <v>705</v>
      </c>
      <c r="E12" s="75" t="s">
        <v>830</v>
      </c>
    </row>
    <row r="13" spans="1:10" ht="27.5" customHeight="1">
      <c r="A13" t="s">
        <v>686</v>
      </c>
      <c r="B13" t="s">
        <v>687</v>
      </c>
      <c r="C13">
        <v>5</v>
      </c>
    </row>
    <row r="14" spans="1:10" ht="27.5" customHeight="1">
      <c r="A14" t="s">
        <v>688</v>
      </c>
      <c r="B14" t="s">
        <v>689</v>
      </c>
      <c r="C14">
        <v>6</v>
      </c>
    </row>
    <row r="15" spans="1:10" ht="27.5" customHeight="1">
      <c r="A15" t="s">
        <v>690</v>
      </c>
      <c r="B15" t="s">
        <v>687</v>
      </c>
      <c r="C15">
        <v>4</v>
      </c>
    </row>
    <row r="16" spans="1:10" ht="27.5" customHeight="1">
      <c r="A16" t="s">
        <v>691</v>
      </c>
      <c r="B16" t="s">
        <v>692</v>
      </c>
      <c r="C16">
        <v>3</v>
      </c>
    </row>
    <row r="17" spans="1:3" ht="27.5" customHeight="1">
      <c r="A17" t="s">
        <v>693</v>
      </c>
      <c r="B17" t="s">
        <v>689</v>
      </c>
      <c r="C17">
        <v>4</v>
      </c>
    </row>
    <row r="18" spans="1:3" ht="27.5" customHeight="1">
      <c r="A18" t="s">
        <v>694</v>
      </c>
      <c r="B18" t="s">
        <v>692</v>
      </c>
      <c r="C18">
        <v>6</v>
      </c>
    </row>
    <row r="19" spans="1:3" ht="27.5" customHeight="1">
      <c r="A19" t="s">
        <v>695</v>
      </c>
      <c r="B19" t="s">
        <v>687</v>
      </c>
      <c r="C19">
        <v>6</v>
      </c>
    </row>
    <row r="20" spans="1:3" ht="27.5" customHeight="1">
      <c r="A20" t="s">
        <v>696</v>
      </c>
      <c r="B20" t="s">
        <v>687</v>
      </c>
      <c r="C20">
        <v>3</v>
      </c>
    </row>
    <row r="21" spans="1:3" ht="27.5" customHeight="1">
      <c r="A21" t="s">
        <v>697</v>
      </c>
      <c r="B21" t="s">
        <v>692</v>
      </c>
      <c r="C21">
        <v>1</v>
      </c>
    </row>
    <row r="22" spans="1:3" ht="27.5" customHeight="1">
      <c r="A22" t="s">
        <v>698</v>
      </c>
      <c r="B22" t="s">
        <v>692</v>
      </c>
      <c r="C22">
        <v>1</v>
      </c>
    </row>
    <row r="23" spans="1:3" ht="27.5" customHeight="1">
      <c r="A23" t="s">
        <v>699</v>
      </c>
      <c r="B23" t="s">
        <v>687</v>
      </c>
      <c r="C23">
        <v>8</v>
      </c>
    </row>
    <row r="24" spans="1:3" ht="27.5" customHeight="1"/>
  </sheetData>
  <pageMargins left="0.7" right="0.7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M20"/>
  <sheetViews>
    <sheetView workbookViewId="0"/>
  </sheetViews>
  <sheetFormatPr defaultRowHeight="12.5"/>
  <cols>
    <col min="4" max="4" width="13.36328125" bestFit="1" customWidth="1"/>
    <col min="8" max="8" width="20.54296875" bestFit="1" customWidth="1"/>
  </cols>
  <sheetData>
    <row r="1" spans="1:13" ht="13">
      <c r="A1" s="76" t="s">
        <v>706</v>
      </c>
      <c r="B1" s="76" t="s">
        <v>707</v>
      </c>
      <c r="C1" s="76" t="s">
        <v>708</v>
      </c>
      <c r="D1" s="76" t="s">
        <v>709</v>
      </c>
      <c r="H1" s="76" t="s">
        <v>709</v>
      </c>
      <c r="I1" s="76" t="s">
        <v>706</v>
      </c>
      <c r="J1" s="76" t="s">
        <v>708</v>
      </c>
    </row>
    <row r="2" spans="1:13">
      <c r="A2" s="5" t="s">
        <v>642</v>
      </c>
      <c r="B2" s="5" t="s">
        <v>712</v>
      </c>
      <c r="C2" s="5" t="s">
        <v>720</v>
      </c>
      <c r="D2" s="5"/>
      <c r="H2" s="5" t="s">
        <v>730</v>
      </c>
      <c r="I2" s="5"/>
      <c r="J2" s="5"/>
    </row>
    <row r="3" spans="1:13">
      <c r="A3" s="5" t="s">
        <v>644</v>
      </c>
      <c r="B3" s="5" t="s">
        <v>713</v>
      </c>
      <c r="C3" s="5" t="s">
        <v>721</v>
      </c>
      <c r="D3" s="5"/>
      <c r="H3" s="5" t="s">
        <v>731</v>
      </c>
      <c r="I3" s="5"/>
      <c r="J3" s="5"/>
    </row>
    <row r="4" spans="1:13">
      <c r="A4" s="5" t="s">
        <v>710</v>
      </c>
      <c r="C4" s="5" t="s">
        <v>722</v>
      </c>
      <c r="D4" s="5"/>
      <c r="H4" s="5" t="s">
        <v>738</v>
      </c>
      <c r="I4" s="5"/>
      <c r="J4" s="5"/>
    </row>
    <row r="5" spans="1:13">
      <c r="A5" s="5" t="s">
        <v>711</v>
      </c>
      <c r="B5" s="5" t="s">
        <v>714</v>
      </c>
      <c r="C5" s="5" t="s">
        <v>723</v>
      </c>
      <c r="D5" s="5"/>
      <c r="H5" s="5" t="s">
        <v>732</v>
      </c>
      <c r="I5" s="5"/>
      <c r="J5" s="5"/>
    </row>
    <row r="6" spans="1:13">
      <c r="A6" s="5" t="s">
        <v>688</v>
      </c>
      <c r="B6" s="5" t="s">
        <v>715</v>
      </c>
      <c r="C6" s="5" t="s">
        <v>724</v>
      </c>
      <c r="D6" s="5"/>
      <c r="H6" s="5" t="s">
        <v>733</v>
      </c>
      <c r="I6" s="5"/>
      <c r="J6" s="5"/>
    </row>
    <row r="7" spans="1:13">
      <c r="A7" s="5" t="s">
        <v>700</v>
      </c>
      <c r="B7" s="5" t="s">
        <v>716</v>
      </c>
      <c r="C7" s="5" t="s">
        <v>725</v>
      </c>
      <c r="D7" s="5"/>
      <c r="H7" s="5" t="s">
        <v>734</v>
      </c>
      <c r="I7" s="5"/>
      <c r="J7" s="5"/>
    </row>
    <row r="8" spans="1:13">
      <c r="A8" s="5" t="s">
        <v>690</v>
      </c>
      <c r="B8" s="5" t="s">
        <v>717</v>
      </c>
      <c r="C8" s="5" t="s">
        <v>726</v>
      </c>
      <c r="D8" s="5"/>
      <c r="H8" s="5" t="s">
        <v>735</v>
      </c>
      <c r="I8" s="5"/>
      <c r="J8" s="5"/>
    </row>
    <row r="9" spans="1:13">
      <c r="A9" s="5" t="s">
        <v>650</v>
      </c>
      <c r="C9" s="5" t="s">
        <v>727</v>
      </c>
      <c r="H9" t="s">
        <v>739</v>
      </c>
      <c r="I9" s="5"/>
      <c r="J9" s="5"/>
    </row>
    <row r="10" spans="1:13">
      <c r="A10" s="5" t="s">
        <v>648</v>
      </c>
      <c r="B10" s="5" t="s">
        <v>718</v>
      </c>
      <c r="C10" s="5" t="s">
        <v>728</v>
      </c>
      <c r="D10" s="5"/>
      <c r="H10" s="5" t="s">
        <v>736</v>
      </c>
      <c r="I10" s="5"/>
      <c r="J10" s="5"/>
    </row>
    <row r="11" spans="1:13">
      <c r="A11" s="5" t="s">
        <v>701</v>
      </c>
      <c r="B11" s="5" t="s">
        <v>719</v>
      </c>
      <c r="C11" s="5" t="s">
        <v>729</v>
      </c>
      <c r="D11" s="5"/>
      <c r="H11" s="5" t="s">
        <v>737</v>
      </c>
      <c r="I11" s="5"/>
      <c r="J11" s="5"/>
    </row>
    <row r="15" spans="1:13" ht="13">
      <c r="A15" s="76" t="s">
        <v>841</v>
      </c>
      <c r="B15" s="76"/>
      <c r="C15" s="76"/>
      <c r="D15" s="76"/>
      <c r="E15" s="76"/>
      <c r="F15" s="76"/>
      <c r="G15" s="76"/>
    </row>
    <row r="16" spans="1:13" ht="13">
      <c r="A16" s="110" t="s">
        <v>833</v>
      </c>
      <c r="B16" s="110" t="s">
        <v>836</v>
      </c>
      <c r="C16" s="110" t="s">
        <v>837</v>
      </c>
      <c r="D16" s="110" t="s">
        <v>838</v>
      </c>
      <c r="E16" s="110" t="s">
        <v>839</v>
      </c>
      <c r="F16" s="110" t="s">
        <v>597</v>
      </c>
      <c r="G16" s="110" t="s">
        <v>840</v>
      </c>
      <c r="H16" s="5"/>
      <c r="I16" s="5"/>
      <c r="J16" s="5"/>
      <c r="K16" s="5"/>
      <c r="L16" s="5"/>
      <c r="M16" s="5"/>
    </row>
    <row r="17" spans="1:2">
      <c r="A17" s="5" t="s">
        <v>834</v>
      </c>
      <c r="B17">
        <v>100</v>
      </c>
    </row>
    <row r="18" spans="1:2">
      <c r="A18" s="5" t="s">
        <v>835</v>
      </c>
      <c r="B18">
        <v>200</v>
      </c>
    </row>
    <row r="19" spans="1:2">
      <c r="A19" s="5" t="s">
        <v>756</v>
      </c>
      <c r="B19">
        <v>300</v>
      </c>
    </row>
    <row r="20" spans="1:2">
      <c r="A20" s="5" t="s">
        <v>486</v>
      </c>
      <c r="B20">
        <v>400</v>
      </c>
    </row>
  </sheetData>
  <phoneticPr fontId="28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BA7F1-22CC-4090-B198-DAF9C4EE2559}">
  <dimension ref="A1:C6"/>
  <sheetViews>
    <sheetView workbookViewId="0">
      <selection activeCell="B5" sqref="B5"/>
    </sheetView>
  </sheetViews>
  <sheetFormatPr defaultRowHeight="12.5"/>
  <sheetData>
    <row r="1" spans="1:3" ht="39">
      <c r="A1" s="108" t="s">
        <v>831</v>
      </c>
      <c r="B1" s="109"/>
      <c r="C1" s="109"/>
    </row>
    <row r="2" spans="1:3">
      <c r="A2">
        <v>91</v>
      </c>
    </row>
    <row r="5" spans="1:3">
      <c r="A5" t="s">
        <v>832</v>
      </c>
    </row>
    <row r="6" spans="1:3">
      <c r="A6" t="s">
        <v>637</v>
      </c>
    </row>
  </sheetData>
  <pageMargins left="0.75" right="0.75" top="1" bottom="1" header="0.5" footer="0.5"/>
  <pageSetup orientation="portrait" horizontalDpi="300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K67"/>
  <sheetViews>
    <sheetView workbookViewId="0"/>
  </sheetViews>
  <sheetFormatPr defaultRowHeight="12.5"/>
  <cols>
    <col min="3" max="3" width="15.90625" bestFit="1" customWidth="1"/>
    <col min="6" max="7" width="12.90625" bestFit="1" customWidth="1"/>
    <col min="8" max="8" width="13.08984375" bestFit="1" customWidth="1"/>
    <col min="9" max="9" width="31" customWidth="1"/>
    <col min="11" max="11" width="33.36328125" bestFit="1" customWidth="1"/>
  </cols>
  <sheetData>
    <row r="1" spans="1:11">
      <c r="A1">
        <f>COUNTIFS(C4:C51,"armor",D4:D51,"&gt;50000")</f>
        <v>5</v>
      </c>
    </row>
    <row r="3" spans="1:11" ht="14.5">
      <c r="A3" s="42" t="s">
        <v>522</v>
      </c>
      <c r="B3" s="42" t="s">
        <v>548</v>
      </c>
      <c r="C3" s="42" t="s">
        <v>549</v>
      </c>
      <c r="D3" s="42" t="s">
        <v>550</v>
      </c>
      <c r="E3" s="42" t="s">
        <v>551</v>
      </c>
      <c r="F3" s="42" t="s">
        <v>552</v>
      </c>
      <c r="G3" s="42" t="s">
        <v>553</v>
      </c>
      <c r="H3" s="42" t="s">
        <v>554</v>
      </c>
      <c r="I3" s="42" t="s">
        <v>573</v>
      </c>
      <c r="J3" s="43"/>
    </row>
    <row r="4" spans="1:11">
      <c r="A4">
        <v>2009</v>
      </c>
      <c r="B4" t="s">
        <v>555</v>
      </c>
      <c r="C4" t="s">
        <v>569</v>
      </c>
      <c r="D4">
        <v>61992</v>
      </c>
      <c r="E4">
        <v>1065</v>
      </c>
      <c r="K4" t="s">
        <v>556</v>
      </c>
    </row>
    <row r="5" spans="1:11">
      <c r="A5">
        <v>2009</v>
      </c>
      <c r="B5" t="s">
        <v>555</v>
      </c>
      <c r="C5" t="s">
        <v>574</v>
      </c>
      <c r="D5">
        <v>113782</v>
      </c>
      <c r="E5">
        <v>1486</v>
      </c>
      <c r="K5" t="s">
        <v>557</v>
      </c>
    </row>
    <row r="6" spans="1:11">
      <c r="A6">
        <v>2009</v>
      </c>
      <c r="B6" t="s">
        <v>555</v>
      </c>
      <c r="C6" t="s">
        <v>578</v>
      </c>
      <c r="D6">
        <v>123057</v>
      </c>
      <c r="E6">
        <v>908</v>
      </c>
    </row>
    <row r="7" spans="1:11">
      <c r="A7">
        <v>2009</v>
      </c>
      <c r="B7" t="s">
        <v>555</v>
      </c>
      <c r="C7" t="s">
        <v>582</v>
      </c>
      <c r="D7">
        <v>64078</v>
      </c>
      <c r="E7">
        <v>948</v>
      </c>
    </row>
    <row r="8" spans="1:11">
      <c r="A8">
        <v>2009</v>
      </c>
      <c r="B8" t="s">
        <v>555</v>
      </c>
      <c r="C8" t="s">
        <v>586</v>
      </c>
      <c r="D8">
        <v>37351</v>
      </c>
      <c r="E8">
        <v>890</v>
      </c>
      <c r="K8" t="s">
        <v>570</v>
      </c>
    </row>
    <row r="9" spans="1:11">
      <c r="A9">
        <v>2009</v>
      </c>
      <c r="B9" t="s">
        <v>555</v>
      </c>
      <c r="C9" t="s">
        <v>590</v>
      </c>
      <c r="D9">
        <v>49995</v>
      </c>
      <c r="E9">
        <v>847</v>
      </c>
      <c r="K9" t="s">
        <v>575</v>
      </c>
    </row>
    <row r="10" spans="1:11">
      <c r="A10">
        <v>2009</v>
      </c>
      <c r="B10" t="s">
        <v>558</v>
      </c>
      <c r="C10" t="s">
        <v>569</v>
      </c>
      <c r="D10">
        <v>25358</v>
      </c>
      <c r="E10">
        <v>1015</v>
      </c>
      <c r="K10" t="s">
        <v>579</v>
      </c>
    </row>
    <row r="11" spans="1:11">
      <c r="A11">
        <v>2009</v>
      </c>
      <c r="B11" t="s">
        <v>558</v>
      </c>
      <c r="C11" t="s">
        <v>574</v>
      </c>
      <c r="D11">
        <v>109551</v>
      </c>
      <c r="E11">
        <v>1094</v>
      </c>
      <c r="K11" t="s">
        <v>583</v>
      </c>
    </row>
    <row r="12" spans="1:11">
      <c r="A12">
        <v>2009</v>
      </c>
      <c r="B12" t="s">
        <v>558</v>
      </c>
      <c r="C12" t="s">
        <v>578</v>
      </c>
      <c r="D12">
        <v>105199</v>
      </c>
      <c r="E12">
        <v>891</v>
      </c>
      <c r="K12" t="s">
        <v>587</v>
      </c>
    </row>
    <row r="13" spans="1:11">
      <c r="A13">
        <v>2009</v>
      </c>
      <c r="B13" t="s">
        <v>558</v>
      </c>
      <c r="C13" t="s">
        <v>582</v>
      </c>
      <c r="D13">
        <v>49460</v>
      </c>
      <c r="E13">
        <v>975</v>
      </c>
    </row>
    <row r="14" spans="1:11">
      <c r="A14">
        <v>2009</v>
      </c>
      <c r="B14" t="s">
        <v>558</v>
      </c>
      <c r="C14" t="s">
        <v>586</v>
      </c>
      <c r="D14">
        <v>28499</v>
      </c>
      <c r="E14">
        <v>887</v>
      </c>
      <c r="K14" t="s">
        <v>571</v>
      </c>
    </row>
    <row r="15" spans="1:11">
      <c r="A15">
        <v>2009</v>
      </c>
      <c r="B15" t="s">
        <v>558</v>
      </c>
      <c r="C15" t="s">
        <v>590</v>
      </c>
      <c r="D15">
        <v>39311</v>
      </c>
      <c r="E15">
        <v>859</v>
      </c>
      <c r="K15" t="s">
        <v>576</v>
      </c>
    </row>
    <row r="16" spans="1:11">
      <c r="A16">
        <v>2009</v>
      </c>
      <c r="B16" t="s">
        <v>559</v>
      </c>
      <c r="C16" t="s">
        <v>569</v>
      </c>
      <c r="D16">
        <v>65790</v>
      </c>
      <c r="E16">
        <v>817</v>
      </c>
      <c r="K16" t="s">
        <v>580</v>
      </c>
    </row>
    <row r="17" spans="1:11">
      <c r="A17">
        <v>2009</v>
      </c>
      <c r="B17" t="s">
        <v>559</v>
      </c>
      <c r="C17" t="s">
        <v>574</v>
      </c>
      <c r="D17">
        <v>124218</v>
      </c>
      <c r="E17">
        <v>995</v>
      </c>
      <c r="K17" t="s">
        <v>584</v>
      </c>
    </row>
    <row r="18" spans="1:11">
      <c r="A18">
        <v>2009</v>
      </c>
      <c r="B18" t="s">
        <v>559</v>
      </c>
      <c r="C18" t="s">
        <v>578</v>
      </c>
      <c r="D18">
        <v>136269</v>
      </c>
      <c r="E18">
        <v>921</v>
      </c>
      <c r="K18" t="s">
        <v>588</v>
      </c>
    </row>
    <row r="19" spans="1:11">
      <c r="A19">
        <v>2009</v>
      </c>
      <c r="B19" t="s">
        <v>559</v>
      </c>
      <c r="C19" t="s">
        <v>582</v>
      </c>
      <c r="D19">
        <v>83425</v>
      </c>
      <c r="E19">
        <v>938</v>
      </c>
    </row>
    <row r="20" spans="1:11">
      <c r="A20">
        <v>2009</v>
      </c>
      <c r="B20" t="s">
        <v>559</v>
      </c>
      <c r="C20" t="s">
        <v>586</v>
      </c>
      <c r="D20">
        <v>50115</v>
      </c>
      <c r="E20">
        <v>850</v>
      </c>
    </row>
    <row r="21" spans="1:11">
      <c r="A21">
        <v>2009</v>
      </c>
      <c r="B21" t="s">
        <v>559</v>
      </c>
      <c r="C21" t="s">
        <v>590</v>
      </c>
      <c r="D21">
        <v>77341</v>
      </c>
      <c r="E21">
        <v>854</v>
      </c>
      <c r="K21" t="s">
        <v>560</v>
      </c>
    </row>
    <row r="22" spans="1:11">
      <c r="A22">
        <v>2009</v>
      </c>
      <c r="B22" t="s">
        <v>561</v>
      </c>
      <c r="C22" t="s">
        <v>569</v>
      </c>
      <c r="D22">
        <v>73813</v>
      </c>
      <c r="E22">
        <v>769</v>
      </c>
      <c r="K22" t="s">
        <v>562</v>
      </c>
    </row>
    <row r="23" spans="1:11">
      <c r="A23">
        <v>2009</v>
      </c>
      <c r="B23" t="s">
        <v>561</v>
      </c>
      <c r="C23" t="s">
        <v>574</v>
      </c>
      <c r="D23">
        <v>149008</v>
      </c>
      <c r="E23">
        <v>988</v>
      </c>
      <c r="K23" t="s">
        <v>563</v>
      </c>
    </row>
    <row r="24" spans="1:11">
      <c r="A24">
        <v>2009</v>
      </c>
      <c r="B24" t="s">
        <v>561</v>
      </c>
      <c r="C24" t="s">
        <v>578</v>
      </c>
      <c r="D24">
        <v>153904</v>
      </c>
      <c r="E24">
        <v>906</v>
      </c>
      <c r="K24" t="s">
        <v>564</v>
      </c>
    </row>
    <row r="25" spans="1:11">
      <c r="A25">
        <v>2009</v>
      </c>
      <c r="B25" t="s">
        <v>561</v>
      </c>
      <c r="C25" t="s">
        <v>582</v>
      </c>
      <c r="D25">
        <v>111962</v>
      </c>
      <c r="E25">
        <v>943</v>
      </c>
    </row>
    <row r="26" spans="1:11">
      <c r="A26">
        <v>2009</v>
      </c>
      <c r="B26" t="s">
        <v>561</v>
      </c>
      <c r="C26" t="s">
        <v>586</v>
      </c>
      <c r="D26">
        <v>71277</v>
      </c>
      <c r="E26">
        <v>842</v>
      </c>
    </row>
    <row r="27" spans="1:11">
      <c r="A27">
        <v>2009</v>
      </c>
      <c r="B27" t="s">
        <v>561</v>
      </c>
      <c r="C27" t="s">
        <v>590</v>
      </c>
      <c r="D27">
        <v>97232</v>
      </c>
      <c r="E27">
        <v>839</v>
      </c>
    </row>
    <row r="28" spans="1:11">
      <c r="A28">
        <v>2010</v>
      </c>
      <c r="B28" t="s">
        <v>565</v>
      </c>
      <c r="C28" t="s">
        <v>569</v>
      </c>
      <c r="D28">
        <v>15498</v>
      </c>
      <c r="E28">
        <v>1065</v>
      </c>
      <c r="K28" t="s">
        <v>572</v>
      </c>
    </row>
    <row r="29" spans="1:11">
      <c r="A29">
        <v>2010</v>
      </c>
      <c r="B29" t="s">
        <v>565</v>
      </c>
      <c r="C29" t="s">
        <v>574</v>
      </c>
      <c r="D29">
        <v>28445.5</v>
      </c>
      <c r="E29">
        <v>1486</v>
      </c>
      <c r="K29" t="s">
        <v>577</v>
      </c>
    </row>
    <row r="30" spans="1:11">
      <c r="A30">
        <v>2010</v>
      </c>
      <c r="B30" t="s">
        <v>565</v>
      </c>
      <c r="C30" t="s">
        <v>578</v>
      </c>
      <c r="D30">
        <v>30764.25</v>
      </c>
      <c r="E30">
        <v>908</v>
      </c>
      <c r="K30" t="s">
        <v>581</v>
      </c>
    </row>
    <row r="31" spans="1:11">
      <c r="A31">
        <v>2010</v>
      </c>
      <c r="B31" t="s">
        <v>565</v>
      </c>
      <c r="C31" t="s">
        <v>582</v>
      </c>
      <c r="D31">
        <v>16019.5</v>
      </c>
      <c r="E31">
        <v>948</v>
      </c>
      <c r="K31" t="s">
        <v>585</v>
      </c>
    </row>
    <row r="32" spans="1:11">
      <c r="A32">
        <v>2010</v>
      </c>
      <c r="B32" t="s">
        <v>565</v>
      </c>
      <c r="C32" t="s">
        <v>586</v>
      </c>
      <c r="D32">
        <v>9337.75</v>
      </c>
      <c r="E32">
        <v>890</v>
      </c>
      <c r="K32" t="s">
        <v>589</v>
      </c>
    </row>
    <row r="33" spans="1:5">
      <c r="A33">
        <v>2010</v>
      </c>
      <c r="B33" t="s">
        <v>565</v>
      </c>
      <c r="C33" t="s">
        <v>590</v>
      </c>
      <c r="D33">
        <v>12498.75</v>
      </c>
      <c r="E33">
        <v>847</v>
      </c>
    </row>
    <row r="34" spans="1:5">
      <c r="A34">
        <v>2010</v>
      </c>
      <c r="B34" t="s">
        <v>566</v>
      </c>
      <c r="C34" t="s">
        <v>569</v>
      </c>
      <c r="D34">
        <v>3803.7</v>
      </c>
      <c r="E34">
        <v>1015</v>
      </c>
    </row>
    <row r="35" spans="1:5">
      <c r="A35">
        <v>2010</v>
      </c>
      <c r="B35" t="s">
        <v>566</v>
      </c>
      <c r="C35" t="s">
        <v>574</v>
      </c>
      <c r="D35">
        <v>16432.649999999998</v>
      </c>
      <c r="E35">
        <v>1094</v>
      </c>
    </row>
    <row r="36" spans="1:5">
      <c r="A36">
        <v>2010</v>
      </c>
      <c r="B36" t="s">
        <v>566</v>
      </c>
      <c r="C36" t="s">
        <v>578</v>
      </c>
      <c r="D36">
        <v>15779.849999999999</v>
      </c>
      <c r="E36">
        <v>891</v>
      </c>
    </row>
    <row r="37" spans="1:5">
      <c r="A37">
        <v>2010</v>
      </c>
      <c r="B37" t="s">
        <v>566</v>
      </c>
      <c r="C37" t="s">
        <v>582</v>
      </c>
      <c r="D37">
        <v>7419</v>
      </c>
      <c r="E37">
        <v>975</v>
      </c>
    </row>
    <row r="38" spans="1:5">
      <c r="A38">
        <v>2010</v>
      </c>
      <c r="B38" t="s">
        <v>566</v>
      </c>
      <c r="C38" t="s">
        <v>586</v>
      </c>
      <c r="D38">
        <v>4274.8499999999995</v>
      </c>
      <c r="E38">
        <v>887</v>
      </c>
    </row>
    <row r="39" spans="1:5">
      <c r="A39">
        <v>2010</v>
      </c>
      <c r="B39" t="s">
        <v>566</v>
      </c>
      <c r="C39" t="s">
        <v>590</v>
      </c>
      <c r="D39">
        <v>5896.65</v>
      </c>
      <c r="E39">
        <v>859</v>
      </c>
    </row>
    <row r="40" spans="1:5">
      <c r="A40">
        <v>2010</v>
      </c>
      <c r="B40" t="s">
        <v>567</v>
      </c>
      <c r="C40" t="s">
        <v>569</v>
      </c>
      <c r="D40">
        <v>4934.25</v>
      </c>
      <c r="E40">
        <v>817</v>
      </c>
    </row>
    <row r="41" spans="1:5">
      <c r="A41">
        <v>2010</v>
      </c>
      <c r="B41" t="s">
        <v>567</v>
      </c>
      <c r="C41" t="s">
        <v>574</v>
      </c>
      <c r="D41">
        <v>9316.35</v>
      </c>
      <c r="E41">
        <v>995</v>
      </c>
    </row>
    <row r="42" spans="1:5">
      <c r="A42">
        <v>2010</v>
      </c>
      <c r="B42" t="s">
        <v>567</v>
      </c>
      <c r="C42" t="s">
        <v>578</v>
      </c>
      <c r="D42">
        <v>10220.174999999999</v>
      </c>
      <c r="E42">
        <v>921</v>
      </c>
    </row>
    <row r="43" spans="1:5">
      <c r="A43">
        <v>2010</v>
      </c>
      <c r="B43" t="s">
        <v>567</v>
      </c>
      <c r="C43" t="s">
        <v>582</v>
      </c>
      <c r="D43">
        <v>6256.875</v>
      </c>
      <c r="E43">
        <v>938</v>
      </c>
    </row>
    <row r="44" spans="1:5">
      <c r="A44">
        <v>2010</v>
      </c>
      <c r="B44" t="s">
        <v>567</v>
      </c>
      <c r="C44" t="s">
        <v>586</v>
      </c>
      <c r="D44">
        <v>3758.625</v>
      </c>
      <c r="E44">
        <v>850</v>
      </c>
    </row>
    <row r="45" spans="1:5">
      <c r="A45">
        <v>2010</v>
      </c>
      <c r="B45" t="s">
        <v>567</v>
      </c>
      <c r="C45" t="s">
        <v>590</v>
      </c>
      <c r="D45">
        <v>5800.5749999999998</v>
      </c>
      <c r="E45">
        <v>854</v>
      </c>
    </row>
    <row r="46" spans="1:5">
      <c r="A46">
        <v>2010</v>
      </c>
      <c r="B46" t="s">
        <v>568</v>
      </c>
      <c r="C46" t="s">
        <v>569</v>
      </c>
      <c r="D46">
        <v>221.43899999999999</v>
      </c>
      <c r="E46">
        <v>769</v>
      </c>
    </row>
    <row r="47" spans="1:5">
      <c r="A47">
        <v>2010</v>
      </c>
      <c r="B47" t="s">
        <v>568</v>
      </c>
      <c r="C47" t="s">
        <v>574</v>
      </c>
      <c r="D47">
        <v>149008</v>
      </c>
      <c r="E47">
        <v>988</v>
      </c>
    </row>
    <row r="48" spans="1:5">
      <c r="A48">
        <v>2010</v>
      </c>
      <c r="B48" t="s">
        <v>568</v>
      </c>
      <c r="C48" t="s">
        <v>578</v>
      </c>
      <c r="D48">
        <v>149008</v>
      </c>
      <c r="E48">
        <v>906</v>
      </c>
    </row>
    <row r="49" spans="1:5">
      <c r="A49">
        <v>2010</v>
      </c>
      <c r="B49" t="s">
        <v>568</v>
      </c>
      <c r="C49" t="s">
        <v>582</v>
      </c>
      <c r="D49">
        <v>149008</v>
      </c>
      <c r="E49">
        <v>943</v>
      </c>
    </row>
    <row r="50" spans="1:5">
      <c r="A50">
        <v>2010</v>
      </c>
      <c r="B50" t="s">
        <v>568</v>
      </c>
      <c r="C50" t="s">
        <v>586</v>
      </c>
      <c r="D50">
        <v>149008</v>
      </c>
      <c r="E50">
        <v>842</v>
      </c>
    </row>
    <row r="51" spans="1:5">
      <c r="A51">
        <v>2010</v>
      </c>
      <c r="B51" t="s">
        <v>568</v>
      </c>
      <c r="C51" t="s">
        <v>590</v>
      </c>
      <c r="D51">
        <v>149008</v>
      </c>
      <c r="E51">
        <v>839</v>
      </c>
    </row>
    <row r="61" spans="1:5" ht="14.5">
      <c r="A61" s="79" t="s">
        <v>0</v>
      </c>
      <c r="B61" s="79" t="s">
        <v>1</v>
      </c>
      <c r="C61" s="79" t="s">
        <v>752</v>
      </c>
    </row>
    <row r="62" spans="1:5">
      <c r="A62">
        <v>5000</v>
      </c>
      <c r="B62">
        <v>35</v>
      </c>
      <c r="C62" s="31"/>
    </row>
    <row r="63" spans="1:5">
      <c r="A63">
        <v>6000</v>
      </c>
      <c r="B63">
        <v>0</v>
      </c>
      <c r="C63" s="31"/>
    </row>
    <row r="64" spans="1:5">
      <c r="A64">
        <v>5000</v>
      </c>
      <c r="B64">
        <v>1000</v>
      </c>
      <c r="C64" s="31"/>
    </row>
    <row r="65" spans="1:3">
      <c r="A65">
        <v>3000</v>
      </c>
      <c r="B65">
        <v>400</v>
      </c>
      <c r="C65" s="31"/>
    </row>
    <row r="66" spans="1:3">
      <c r="A66">
        <v>0</v>
      </c>
      <c r="B66">
        <v>60</v>
      </c>
      <c r="C66" s="31"/>
    </row>
    <row r="67" spans="1:3">
      <c r="A67">
        <v>6000</v>
      </c>
      <c r="B67">
        <v>100</v>
      </c>
      <c r="C67" s="31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D8"/>
  <sheetViews>
    <sheetView workbookViewId="0">
      <selection activeCell="B8" sqref="B8"/>
    </sheetView>
  </sheetViews>
  <sheetFormatPr defaultRowHeight="12.5"/>
  <cols>
    <col min="1" max="1" width="10.36328125" bestFit="1" customWidth="1"/>
    <col min="4" max="4" width="11.08984375" bestFit="1" customWidth="1"/>
  </cols>
  <sheetData>
    <row r="1" spans="1:4" ht="14.5">
      <c r="A1" s="80" t="s">
        <v>753</v>
      </c>
      <c r="B1" s="80" t="s">
        <v>754</v>
      </c>
      <c r="C1" s="80" t="s">
        <v>755</v>
      </c>
      <c r="D1" s="80" t="s">
        <v>2</v>
      </c>
    </row>
    <row r="2" spans="1:4">
      <c r="A2" t="s">
        <v>756</v>
      </c>
      <c r="B2">
        <v>2.5</v>
      </c>
      <c r="C2">
        <v>2</v>
      </c>
    </row>
    <row r="3" spans="1:4">
      <c r="A3" t="s">
        <v>757</v>
      </c>
      <c r="B3">
        <v>6.98</v>
      </c>
      <c r="C3">
        <v>1</v>
      </c>
    </row>
    <row r="4" spans="1:4">
      <c r="A4" t="s">
        <v>486</v>
      </c>
      <c r="B4">
        <v>2.4</v>
      </c>
      <c r="C4">
        <v>2</v>
      </c>
    </row>
    <row r="5" spans="1:4">
      <c r="A5" t="s">
        <v>485</v>
      </c>
      <c r="B5">
        <v>0.5</v>
      </c>
      <c r="C5">
        <v>12</v>
      </c>
    </row>
    <row r="6" spans="1:4">
      <c r="A6" t="s">
        <v>758</v>
      </c>
      <c r="B6">
        <v>0.4</v>
      </c>
      <c r="C6">
        <v>10</v>
      </c>
    </row>
    <row r="8" spans="1:4">
      <c r="A8" t="s">
        <v>759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816D4-3917-4EAE-AB3F-DB014E7129CA}">
  <dimension ref="A1:G50"/>
  <sheetViews>
    <sheetView topLeftCell="A37" workbookViewId="0">
      <selection activeCell="K49" sqref="K49"/>
    </sheetView>
  </sheetViews>
  <sheetFormatPr defaultRowHeight="12.5"/>
  <cols>
    <col min="1" max="1" width="11.1796875" bestFit="1" customWidth="1"/>
    <col min="2" max="4" width="11.81640625" bestFit="1" customWidth="1"/>
    <col min="5" max="5" width="18" bestFit="1" customWidth="1"/>
    <col min="6" max="6" width="11.81640625" bestFit="1" customWidth="1"/>
    <col min="7" max="7" width="11.1796875" bestFit="1" customWidth="1"/>
  </cols>
  <sheetData>
    <row r="1" spans="1:5" ht="13">
      <c r="A1" s="115" t="s">
        <v>855</v>
      </c>
      <c r="B1" s="115" t="s">
        <v>856</v>
      </c>
      <c r="C1" s="115" t="s">
        <v>857</v>
      </c>
      <c r="D1" s="115" t="s">
        <v>858</v>
      </c>
      <c r="E1" s="115" t="s">
        <v>862</v>
      </c>
    </row>
    <row r="2" spans="1:5">
      <c r="A2" s="5" t="s">
        <v>859</v>
      </c>
      <c r="B2">
        <v>54</v>
      </c>
      <c r="C2">
        <v>56</v>
      </c>
      <c r="D2">
        <v>64</v>
      </c>
      <c r="E2" s="31">
        <v>0.5</v>
      </c>
    </row>
    <row r="3" spans="1:5">
      <c r="A3" s="5" t="s">
        <v>860</v>
      </c>
      <c r="B3">
        <v>61</v>
      </c>
      <c r="C3">
        <v>50</v>
      </c>
      <c r="D3">
        <v>65</v>
      </c>
      <c r="E3" s="31">
        <v>0.35</v>
      </c>
    </row>
    <row r="4" spans="1:5">
      <c r="A4" s="5" t="s">
        <v>859</v>
      </c>
      <c r="B4">
        <v>59</v>
      </c>
      <c r="C4">
        <v>54</v>
      </c>
      <c r="D4">
        <v>45</v>
      </c>
      <c r="E4" s="117">
        <v>0.34</v>
      </c>
    </row>
    <row r="5" spans="1:5">
      <c r="A5" s="5" t="s">
        <v>861</v>
      </c>
      <c r="B5">
        <v>62</v>
      </c>
      <c r="C5">
        <v>53</v>
      </c>
      <c r="D5">
        <v>64</v>
      </c>
      <c r="E5" s="31">
        <v>0.32</v>
      </c>
    </row>
    <row r="6" spans="1:5">
      <c r="A6" s="5" t="s">
        <v>859</v>
      </c>
      <c r="B6">
        <v>63</v>
      </c>
      <c r="C6">
        <v>55</v>
      </c>
      <c r="D6">
        <v>45</v>
      </c>
      <c r="E6" s="31">
        <v>0.25</v>
      </c>
    </row>
    <row r="7" spans="1:5">
      <c r="A7" s="5" t="s">
        <v>861</v>
      </c>
      <c r="B7">
        <v>62</v>
      </c>
      <c r="C7">
        <v>53</v>
      </c>
      <c r="D7">
        <v>66</v>
      </c>
      <c r="E7" s="31">
        <v>0.23</v>
      </c>
    </row>
    <row r="8" spans="1:5">
      <c r="A8" s="5" t="s">
        <v>859</v>
      </c>
      <c r="B8">
        <v>61</v>
      </c>
      <c r="C8">
        <v>58</v>
      </c>
      <c r="D8">
        <v>67</v>
      </c>
      <c r="E8" s="31">
        <v>0.23</v>
      </c>
    </row>
    <row r="9" spans="1:5">
      <c r="A9" s="5" t="s">
        <v>861</v>
      </c>
      <c r="B9">
        <v>59</v>
      </c>
      <c r="C9">
        <v>54</v>
      </c>
      <c r="D9">
        <v>67</v>
      </c>
      <c r="E9" s="31">
        <v>0.23</v>
      </c>
    </row>
    <row r="10" spans="1:5">
      <c r="A10" s="5" t="s">
        <v>861</v>
      </c>
      <c r="B10">
        <v>60</v>
      </c>
      <c r="C10">
        <v>54</v>
      </c>
      <c r="D10">
        <v>67</v>
      </c>
      <c r="E10" s="31">
        <v>0.22</v>
      </c>
    </row>
    <row r="11" spans="1:5">
      <c r="A11" s="5" t="s">
        <v>861</v>
      </c>
      <c r="B11">
        <v>63</v>
      </c>
      <c r="C11">
        <v>54</v>
      </c>
      <c r="D11">
        <v>64</v>
      </c>
      <c r="E11" s="31">
        <v>0.22</v>
      </c>
    </row>
    <row r="12" spans="1:5">
      <c r="A12" s="5" t="s">
        <v>859</v>
      </c>
      <c r="B12">
        <v>63</v>
      </c>
      <c r="C12">
        <v>51</v>
      </c>
      <c r="D12">
        <v>65</v>
      </c>
      <c r="E12" s="31">
        <v>0.21</v>
      </c>
    </row>
    <row r="13" spans="1:5">
      <c r="A13" s="5" t="s">
        <v>859</v>
      </c>
      <c r="B13">
        <v>48</v>
      </c>
      <c r="C13">
        <v>53</v>
      </c>
      <c r="D13">
        <v>67</v>
      </c>
      <c r="E13" s="31">
        <v>0.2</v>
      </c>
    </row>
    <row r="14" spans="1:5">
      <c r="A14" s="5" t="s">
        <v>860</v>
      </c>
      <c r="B14">
        <v>60</v>
      </c>
      <c r="C14">
        <v>56</v>
      </c>
      <c r="D14">
        <v>64</v>
      </c>
      <c r="E14" s="31">
        <v>0.16</v>
      </c>
    </row>
    <row r="15" spans="1:5">
      <c r="A15" s="5" t="s">
        <v>859</v>
      </c>
      <c r="B15">
        <v>46</v>
      </c>
      <c r="C15">
        <v>56</v>
      </c>
      <c r="D15">
        <v>66</v>
      </c>
      <c r="E15" s="31">
        <v>0.1</v>
      </c>
    </row>
    <row r="16" spans="1:5">
      <c r="A16" s="5" t="s">
        <v>859</v>
      </c>
      <c r="B16" s="116">
        <v>45</v>
      </c>
      <c r="C16" s="116">
        <v>56</v>
      </c>
      <c r="D16" s="116">
        <v>67</v>
      </c>
      <c r="E16" s="31">
        <v>0.1</v>
      </c>
    </row>
    <row r="17" spans="1:4">
      <c r="A17" s="5" t="s">
        <v>2</v>
      </c>
      <c r="B17">
        <f>SUM(B2:B16)</f>
        <v>866</v>
      </c>
      <c r="C17">
        <f>SUM(C2:C16)</f>
        <v>813</v>
      </c>
      <c r="D17">
        <f>SUM(D2:D16)</f>
        <v>943</v>
      </c>
    </row>
    <row r="24" spans="1:4" ht="13">
      <c r="A24" s="115" t="s">
        <v>855</v>
      </c>
      <c r="B24" s="115" t="s">
        <v>864</v>
      </c>
      <c r="C24" s="115" t="s">
        <v>866</v>
      </c>
      <c r="D24" s="115" t="s">
        <v>865</v>
      </c>
    </row>
    <row r="25" spans="1:4">
      <c r="A25" s="5" t="s">
        <v>863</v>
      </c>
      <c r="B25">
        <v>1</v>
      </c>
      <c r="C25" s="5" t="s">
        <v>870</v>
      </c>
      <c r="D25">
        <v>5</v>
      </c>
    </row>
    <row r="26" spans="1:4">
      <c r="A26" s="5" t="s">
        <v>863</v>
      </c>
      <c r="B26">
        <v>1</v>
      </c>
      <c r="C26" s="5" t="s">
        <v>867</v>
      </c>
      <c r="D26">
        <v>4</v>
      </c>
    </row>
    <row r="27" spans="1:4">
      <c r="A27" s="5" t="s">
        <v>863</v>
      </c>
      <c r="B27">
        <v>1</v>
      </c>
      <c r="C27" s="5" t="s">
        <v>868</v>
      </c>
      <c r="D27">
        <v>5</v>
      </c>
    </row>
    <row r="28" spans="1:4">
      <c r="A28" s="5" t="s">
        <v>863</v>
      </c>
      <c r="B28">
        <v>1</v>
      </c>
      <c r="C28" s="5" t="s">
        <v>869</v>
      </c>
      <c r="D28">
        <v>6</v>
      </c>
    </row>
    <row r="29" spans="1:4">
      <c r="A29" s="5" t="s">
        <v>863</v>
      </c>
      <c r="B29">
        <v>1</v>
      </c>
      <c r="C29" s="5" t="s">
        <v>871</v>
      </c>
      <c r="D29">
        <v>7</v>
      </c>
    </row>
    <row r="30" spans="1:4">
      <c r="A30" s="5" t="s">
        <v>863</v>
      </c>
      <c r="B30">
        <v>2</v>
      </c>
      <c r="C30" s="5" t="s">
        <v>870</v>
      </c>
      <c r="D30">
        <v>7</v>
      </c>
    </row>
    <row r="31" spans="1:4">
      <c r="A31" s="5" t="s">
        <v>863</v>
      </c>
      <c r="B31">
        <v>2</v>
      </c>
      <c r="C31" s="5" t="s">
        <v>867</v>
      </c>
      <c r="D31">
        <v>6</v>
      </c>
    </row>
    <row r="32" spans="1:4">
      <c r="A32" s="5" t="s">
        <v>863</v>
      </c>
      <c r="B32">
        <v>2</v>
      </c>
      <c r="C32" s="5" t="s">
        <v>868</v>
      </c>
      <c r="D32">
        <v>7</v>
      </c>
    </row>
    <row r="33" spans="1:4">
      <c r="A33" s="5" t="s">
        <v>863</v>
      </c>
      <c r="B33">
        <v>2</v>
      </c>
      <c r="C33" s="5" t="s">
        <v>869</v>
      </c>
      <c r="D33">
        <v>8</v>
      </c>
    </row>
    <row r="34" spans="1:4">
      <c r="A34" s="5" t="s">
        <v>863</v>
      </c>
      <c r="B34">
        <v>2</v>
      </c>
      <c r="C34" s="5" t="s">
        <v>871</v>
      </c>
      <c r="D34">
        <v>9</v>
      </c>
    </row>
    <row r="35" spans="1:4">
      <c r="A35" s="5" t="s">
        <v>863</v>
      </c>
      <c r="B35">
        <v>3</v>
      </c>
      <c r="C35" s="5" t="s">
        <v>870</v>
      </c>
      <c r="D35">
        <v>10</v>
      </c>
    </row>
    <row r="36" spans="1:4">
      <c r="A36" s="5" t="s">
        <v>863</v>
      </c>
      <c r="B36">
        <v>3</v>
      </c>
      <c r="C36" s="5" t="s">
        <v>867</v>
      </c>
      <c r="D36">
        <v>12</v>
      </c>
    </row>
    <row r="37" spans="1:4">
      <c r="A37" s="5" t="s">
        <v>863</v>
      </c>
      <c r="B37">
        <v>3</v>
      </c>
      <c r="C37" s="5" t="s">
        <v>868</v>
      </c>
      <c r="D37">
        <v>8</v>
      </c>
    </row>
    <row r="38" spans="1:4">
      <c r="A38" s="5" t="s">
        <v>863</v>
      </c>
      <c r="B38">
        <v>3</v>
      </c>
      <c r="C38" s="5" t="s">
        <v>869</v>
      </c>
      <c r="D38">
        <v>9</v>
      </c>
    </row>
    <row r="39" spans="1:4">
      <c r="A39" s="5" t="s">
        <v>863</v>
      </c>
      <c r="B39">
        <v>3</v>
      </c>
      <c r="C39" s="5" t="s">
        <v>871</v>
      </c>
      <c r="D39">
        <v>3</v>
      </c>
    </row>
    <row r="40" spans="1:4">
      <c r="A40" s="5" t="s">
        <v>863</v>
      </c>
      <c r="B40">
        <v>4</v>
      </c>
      <c r="C40" s="5" t="s">
        <v>870</v>
      </c>
      <c r="D40">
        <v>7</v>
      </c>
    </row>
    <row r="41" spans="1:4">
      <c r="A41" s="5" t="s">
        <v>863</v>
      </c>
      <c r="B41">
        <v>4</v>
      </c>
      <c r="C41" s="5" t="s">
        <v>867</v>
      </c>
      <c r="D41">
        <v>7</v>
      </c>
    </row>
    <row r="42" spans="1:4">
      <c r="A42" s="5" t="s">
        <v>863</v>
      </c>
      <c r="B42">
        <v>4</v>
      </c>
      <c r="C42" s="5" t="s">
        <v>868</v>
      </c>
      <c r="D42">
        <v>9</v>
      </c>
    </row>
    <row r="43" spans="1:4">
      <c r="A43" s="5" t="s">
        <v>863</v>
      </c>
      <c r="B43">
        <v>4</v>
      </c>
      <c r="C43" s="5" t="s">
        <v>869</v>
      </c>
      <c r="D43">
        <v>12</v>
      </c>
    </row>
    <row r="44" spans="1:4">
      <c r="A44" s="5" t="s">
        <v>863</v>
      </c>
      <c r="B44">
        <v>4</v>
      </c>
      <c r="C44" s="5" t="s">
        <v>871</v>
      </c>
      <c r="D44">
        <v>16</v>
      </c>
    </row>
    <row r="45" spans="1:4">
      <c r="A45" s="5"/>
      <c r="C45" s="5"/>
    </row>
    <row r="46" spans="1:4">
      <c r="A46" s="5"/>
      <c r="C46" s="5"/>
    </row>
    <row r="47" spans="1:4">
      <c r="A47" s="5"/>
      <c r="C47" s="5"/>
    </row>
    <row r="49" spans="1:7" ht="26">
      <c r="A49" s="118" t="s">
        <v>877</v>
      </c>
      <c r="B49" s="118" t="s">
        <v>876</v>
      </c>
      <c r="C49" s="118" t="s">
        <v>872</v>
      </c>
      <c r="D49" s="118" t="s">
        <v>873</v>
      </c>
      <c r="E49" s="118" t="s">
        <v>874</v>
      </c>
      <c r="F49" s="118" t="s">
        <v>875</v>
      </c>
      <c r="G49" s="118" t="s">
        <v>2</v>
      </c>
    </row>
    <row r="50" spans="1:7">
      <c r="A50" s="67">
        <v>40000</v>
      </c>
      <c r="B50" s="67">
        <v>25000</v>
      </c>
      <c r="C50" s="67">
        <f>A50+B50</f>
        <v>65000</v>
      </c>
      <c r="D50" s="67">
        <v>-20000</v>
      </c>
      <c r="E50" s="67">
        <v>-15000</v>
      </c>
      <c r="F50" s="67">
        <f>SUM(D50:E50)</f>
        <v>-35000</v>
      </c>
      <c r="G50" s="67">
        <f>C50+F50</f>
        <v>30000</v>
      </c>
    </row>
  </sheetData>
  <sortState xmlns:xlrd2="http://schemas.microsoft.com/office/spreadsheetml/2017/richdata2" ref="A2:E17">
    <sortCondition descending="1" ref="E6:E17"/>
  </sortState>
  <phoneticPr fontId="2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9"/>
  <sheetViews>
    <sheetView workbookViewId="0">
      <selection sqref="A1:D1"/>
    </sheetView>
  </sheetViews>
  <sheetFormatPr defaultRowHeight="12.5"/>
  <sheetData>
    <row r="1" spans="1:4" ht="18">
      <c r="A1" s="119" t="s">
        <v>9</v>
      </c>
      <c r="B1" s="119"/>
      <c r="C1" s="119"/>
      <c r="D1" s="119"/>
    </row>
    <row r="5" spans="1:4" ht="13">
      <c r="B5" s="1" t="s">
        <v>0</v>
      </c>
      <c r="C5" s="1" t="s">
        <v>1</v>
      </c>
      <c r="D5" s="1" t="s">
        <v>2</v>
      </c>
    </row>
    <row r="6" spans="1:4">
      <c r="A6" t="s">
        <v>3</v>
      </c>
      <c r="B6">
        <v>1000</v>
      </c>
      <c r="C6">
        <v>250</v>
      </c>
      <c r="D6">
        <f>B6-C6</f>
        <v>750</v>
      </c>
    </row>
    <row r="7" spans="1:4">
      <c r="A7" t="s">
        <v>4</v>
      </c>
      <c r="B7">
        <v>5000</v>
      </c>
      <c r="C7">
        <v>250</v>
      </c>
      <c r="D7">
        <f>B7-C7</f>
        <v>4750</v>
      </c>
    </row>
    <row r="8" spans="1:4">
      <c r="A8" t="s">
        <v>5</v>
      </c>
      <c r="B8">
        <v>5000</v>
      </c>
      <c r="C8">
        <v>100</v>
      </c>
      <c r="D8">
        <f>B8-C8</f>
        <v>4900</v>
      </c>
    </row>
    <row r="9" spans="1:4">
      <c r="A9" t="s">
        <v>6</v>
      </c>
      <c r="B9">
        <v>6000</v>
      </c>
      <c r="C9">
        <v>300</v>
      </c>
      <c r="D9">
        <f>B9-C9</f>
        <v>5700</v>
      </c>
    </row>
  </sheetData>
  <mergeCells count="1">
    <mergeCell ref="A1:D1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>
      <selection sqref="A1:D1"/>
    </sheetView>
  </sheetViews>
  <sheetFormatPr defaultRowHeight="12.5"/>
  <sheetData>
    <row r="1" spans="1:4" ht="18">
      <c r="A1" s="119" t="s">
        <v>10</v>
      </c>
      <c r="B1" s="119"/>
      <c r="C1" s="119"/>
      <c r="D1" s="119"/>
    </row>
    <row r="5" spans="1:4" ht="13">
      <c r="B5" s="1" t="s">
        <v>0</v>
      </c>
      <c r="C5" s="1" t="s">
        <v>1</v>
      </c>
      <c r="D5" s="1" t="s">
        <v>2</v>
      </c>
    </row>
    <row r="6" spans="1:4">
      <c r="A6" t="s">
        <v>3</v>
      </c>
      <c r="B6">
        <v>750</v>
      </c>
      <c r="C6">
        <v>100</v>
      </c>
      <c r="D6">
        <f>B6-C6</f>
        <v>650</v>
      </c>
    </row>
    <row r="7" spans="1:4">
      <c r="A7" t="s">
        <v>4</v>
      </c>
      <c r="B7">
        <v>790</v>
      </c>
      <c r="C7">
        <v>125</v>
      </c>
      <c r="D7">
        <f>B7-C7</f>
        <v>665</v>
      </c>
    </row>
    <row r="8" spans="1:4">
      <c r="A8" t="s">
        <v>5</v>
      </c>
      <c r="B8">
        <v>800</v>
      </c>
      <c r="C8">
        <v>250</v>
      </c>
      <c r="D8">
        <f>B8-C8</f>
        <v>550</v>
      </c>
    </row>
    <row r="9" spans="1:4">
      <c r="A9" t="s">
        <v>6</v>
      </c>
      <c r="B9">
        <v>9000</v>
      </c>
      <c r="C9">
        <v>250</v>
      </c>
      <c r="D9">
        <f>B9-C9</f>
        <v>8750</v>
      </c>
    </row>
  </sheetData>
  <mergeCells count="1">
    <mergeCell ref="A1:D1"/>
  </mergeCells>
  <phoneticPr fontId="0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sqref="A1:D1"/>
    </sheetView>
  </sheetViews>
  <sheetFormatPr defaultRowHeight="12.5"/>
  <cols>
    <col min="3" max="3" width="10.08984375" customWidth="1"/>
    <col min="4" max="4" width="10.54296875" customWidth="1"/>
    <col min="5" max="5" width="11.36328125" customWidth="1"/>
  </cols>
  <sheetData>
    <row r="1" spans="1:5" ht="18">
      <c r="A1" s="119"/>
      <c r="B1" s="119"/>
      <c r="C1" s="119"/>
      <c r="D1" s="119"/>
    </row>
    <row r="5" spans="1:5" ht="26">
      <c r="B5" s="2" t="s">
        <v>11</v>
      </c>
      <c r="C5" s="2" t="s">
        <v>12</v>
      </c>
      <c r="D5" s="2" t="s">
        <v>13</v>
      </c>
      <c r="E5" s="3" t="s">
        <v>14</v>
      </c>
    </row>
    <row r="6" spans="1:5">
      <c r="A6" t="s">
        <v>3</v>
      </c>
    </row>
    <row r="7" spans="1:5">
      <c r="A7" t="s">
        <v>4</v>
      </c>
    </row>
    <row r="8" spans="1:5">
      <c r="A8" t="s">
        <v>5</v>
      </c>
    </row>
    <row r="9" spans="1:5">
      <c r="A9" t="s">
        <v>6</v>
      </c>
    </row>
  </sheetData>
  <mergeCells count="1">
    <mergeCell ref="A1:D1"/>
  </mergeCells>
  <phoneticPr fontId="0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7"/>
  <sheetViews>
    <sheetView workbookViewId="0">
      <selection activeCell="A8" sqref="A8"/>
    </sheetView>
  </sheetViews>
  <sheetFormatPr defaultColWidth="9.08984375" defaultRowHeight="12.5"/>
  <cols>
    <col min="1" max="1" width="14.90625" style="5" customWidth="1"/>
    <col min="2" max="2" width="16" style="5" customWidth="1"/>
    <col min="3" max="3" width="11.36328125" style="5" customWidth="1"/>
    <col min="4" max="4" width="9.08984375" style="5"/>
    <col min="5" max="5" width="13.54296875" style="5" customWidth="1"/>
    <col min="6" max="16384" width="9.08984375" style="5"/>
  </cols>
  <sheetData>
    <row r="1" spans="1:2" ht="13">
      <c r="A1" s="4" t="s">
        <v>15</v>
      </c>
    </row>
    <row r="2" spans="1:2" ht="13" thickBot="1"/>
    <row r="3" spans="1:2" ht="13" thickBot="1">
      <c r="A3" s="6" t="s">
        <v>16</v>
      </c>
      <c r="B3" s="7" t="s">
        <v>17</v>
      </c>
    </row>
    <row r="4" spans="1:2" ht="13" thickBot="1">
      <c r="A4" s="8"/>
      <c r="B4" s="9"/>
    </row>
    <row r="6" spans="1:2" ht="13" thickBot="1"/>
    <row r="7" spans="1:2" ht="13" thickBot="1">
      <c r="A7" s="6" t="s">
        <v>18</v>
      </c>
      <c r="B7" s="7" t="s">
        <v>19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60"/>
  <sheetViews>
    <sheetView workbookViewId="0">
      <selection activeCell="A3" sqref="A3"/>
    </sheetView>
  </sheetViews>
  <sheetFormatPr defaultRowHeight="12.5"/>
  <sheetData>
    <row r="1" spans="1:5" ht="15.5">
      <c r="A1" s="120" t="s">
        <v>20</v>
      </c>
      <c r="B1" s="120"/>
      <c r="C1" s="120"/>
      <c r="D1" s="120"/>
      <c r="E1" s="120"/>
    </row>
    <row r="2" spans="1:5" ht="15.5">
      <c r="A2" s="120" t="s">
        <v>751</v>
      </c>
      <c r="B2" s="120"/>
      <c r="C2" s="120"/>
      <c r="D2" s="120"/>
      <c r="E2" s="120"/>
    </row>
    <row r="4" spans="1:5" ht="13">
      <c r="A4" s="10" t="s">
        <v>21</v>
      </c>
      <c r="B4" s="10" t="s">
        <v>22</v>
      </c>
      <c r="C4" s="10" t="s">
        <v>23</v>
      </c>
      <c r="D4" s="10" t="s">
        <v>24</v>
      </c>
      <c r="E4" s="10" t="s">
        <v>25</v>
      </c>
    </row>
    <row r="5" spans="1:5">
      <c r="A5" t="s">
        <v>26</v>
      </c>
      <c r="B5">
        <v>98</v>
      </c>
      <c r="C5">
        <v>99</v>
      </c>
      <c r="D5">
        <v>100</v>
      </c>
      <c r="E5">
        <v>67</v>
      </c>
    </row>
    <row r="6" spans="1:5">
      <c r="A6" t="s">
        <v>27</v>
      </c>
      <c r="B6">
        <v>50</v>
      </c>
      <c r="C6">
        <v>90</v>
      </c>
      <c r="D6">
        <v>65</v>
      </c>
      <c r="E6">
        <v>90</v>
      </c>
    </row>
    <row r="7" spans="1:5">
      <c r="A7" t="s">
        <v>28</v>
      </c>
      <c r="B7">
        <v>90</v>
      </c>
      <c r="C7">
        <v>100</v>
      </c>
      <c r="D7">
        <v>79</v>
      </c>
      <c r="E7">
        <v>90</v>
      </c>
    </row>
    <row r="8" spans="1:5">
      <c r="A8" t="s">
        <v>29</v>
      </c>
      <c r="B8">
        <v>90</v>
      </c>
      <c r="C8">
        <v>89</v>
      </c>
      <c r="D8">
        <v>89</v>
      </c>
      <c r="E8">
        <v>90</v>
      </c>
    </row>
    <row r="9" spans="1:5">
      <c r="A9" t="s">
        <v>30</v>
      </c>
      <c r="B9">
        <v>80</v>
      </c>
      <c r="C9">
        <v>78</v>
      </c>
      <c r="D9">
        <v>99</v>
      </c>
      <c r="E9">
        <v>91</v>
      </c>
    </row>
    <row r="10" spans="1:5">
      <c r="A10" t="s">
        <v>26</v>
      </c>
      <c r="B10">
        <v>75</v>
      </c>
      <c r="C10">
        <v>89</v>
      </c>
      <c r="D10">
        <v>100</v>
      </c>
      <c r="E10">
        <v>93</v>
      </c>
    </row>
    <row r="11" spans="1:5">
      <c r="A11" t="s">
        <v>31</v>
      </c>
      <c r="B11">
        <v>75</v>
      </c>
      <c r="C11">
        <v>90</v>
      </c>
      <c r="D11">
        <v>87</v>
      </c>
      <c r="E11">
        <v>95</v>
      </c>
    </row>
    <row r="12" spans="1:5">
      <c r="A12" t="s">
        <v>32</v>
      </c>
      <c r="B12">
        <v>75</v>
      </c>
      <c r="C12">
        <v>92</v>
      </c>
      <c r="D12">
        <v>85</v>
      </c>
      <c r="E12">
        <v>90</v>
      </c>
    </row>
    <row r="13" spans="1:5">
      <c r="A13" t="s">
        <v>33</v>
      </c>
      <c r="B13">
        <v>75</v>
      </c>
      <c r="C13">
        <v>95</v>
      </c>
      <c r="D13">
        <v>54</v>
      </c>
      <c r="E13">
        <v>100</v>
      </c>
    </row>
    <row r="30" spans="1:1">
      <c r="A30" s="5"/>
    </row>
    <row r="32" spans="1:1">
      <c r="A32" s="5" t="s">
        <v>676</v>
      </c>
    </row>
    <row r="34" spans="1:1">
      <c r="A34" s="5" t="s">
        <v>677</v>
      </c>
    </row>
    <row r="50" spans="1:2">
      <c r="A50" s="5" t="s">
        <v>740</v>
      </c>
    </row>
    <row r="51" spans="1:2">
      <c r="A51" s="5" t="s">
        <v>741</v>
      </c>
    </row>
    <row r="53" spans="1:2" ht="13">
      <c r="A53" s="78" t="s">
        <v>749</v>
      </c>
      <c r="B53" s="78" t="s">
        <v>750</v>
      </c>
    </row>
    <row r="54" spans="1:2">
      <c r="A54" s="5" t="s">
        <v>742</v>
      </c>
    </row>
    <row r="55" spans="1:2">
      <c r="A55" s="5" t="s">
        <v>743</v>
      </c>
    </row>
    <row r="56" spans="1:2">
      <c r="A56" s="5" t="s">
        <v>744</v>
      </c>
    </row>
    <row r="57" spans="1:2">
      <c r="A57" s="5" t="s">
        <v>745</v>
      </c>
    </row>
    <row r="58" spans="1:2">
      <c r="A58" s="5" t="s">
        <v>746</v>
      </c>
    </row>
    <row r="59" spans="1:2">
      <c r="A59" s="77" t="s">
        <v>748</v>
      </c>
    </row>
    <row r="60" spans="1:2">
      <c r="A60" s="5" t="s">
        <v>747</v>
      </c>
    </row>
  </sheetData>
  <mergeCells count="2">
    <mergeCell ref="A1:E1"/>
    <mergeCell ref="A2:E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063"/>
  <sheetViews>
    <sheetView workbookViewId="0">
      <selection activeCell="A2" sqref="A2:H2"/>
    </sheetView>
  </sheetViews>
  <sheetFormatPr defaultRowHeight="12.5"/>
  <cols>
    <col min="1" max="1" width="10.08984375" bestFit="1" customWidth="1"/>
    <col min="2" max="2" width="9.6328125" bestFit="1" customWidth="1"/>
    <col min="3" max="3" width="8.08984375" bestFit="1" customWidth="1"/>
    <col min="4" max="5" width="14" bestFit="1" customWidth="1"/>
    <col min="6" max="6" width="10.54296875" bestFit="1" customWidth="1"/>
    <col min="7" max="7" width="8" style="34" bestFit="1" customWidth="1"/>
    <col min="8" max="8" width="12" bestFit="1" customWidth="1"/>
    <col min="9" max="9" width="12.6328125" customWidth="1"/>
  </cols>
  <sheetData>
    <row r="1" spans="1:8" ht="15.5">
      <c r="A1" s="121" t="s">
        <v>819</v>
      </c>
      <c r="B1" s="121"/>
      <c r="C1" s="121"/>
      <c r="D1" s="121"/>
      <c r="E1" s="121"/>
      <c r="F1" s="121"/>
      <c r="G1" s="121"/>
      <c r="H1" s="121"/>
    </row>
    <row r="2" spans="1:8" ht="15.5">
      <c r="A2" s="121" t="s">
        <v>820</v>
      </c>
      <c r="B2" s="121"/>
      <c r="C2" s="121"/>
      <c r="D2" s="121"/>
      <c r="E2" s="121"/>
      <c r="F2" s="121"/>
      <c r="G2" s="121"/>
      <c r="H2" s="121"/>
    </row>
    <row r="4" spans="1:8" ht="14.5">
      <c r="A4" s="81" t="s">
        <v>760</v>
      </c>
      <c r="B4" s="82" t="s">
        <v>761</v>
      </c>
      <c r="C4" s="82" t="s">
        <v>762</v>
      </c>
      <c r="D4" s="82" t="s">
        <v>763</v>
      </c>
      <c r="E4" s="82" t="s">
        <v>764</v>
      </c>
      <c r="F4" s="82" t="s">
        <v>440</v>
      </c>
      <c r="G4" s="83" t="s">
        <v>765</v>
      </c>
      <c r="H4" s="84" t="s">
        <v>766</v>
      </c>
    </row>
    <row r="5" spans="1:8">
      <c r="A5" s="85" t="s">
        <v>767</v>
      </c>
      <c r="B5" s="86">
        <v>41282</v>
      </c>
      <c r="C5" s="87">
        <v>4</v>
      </c>
      <c r="D5" s="102" t="s">
        <v>821</v>
      </c>
      <c r="E5" s="87" t="s">
        <v>768</v>
      </c>
      <c r="F5" s="88">
        <v>1693.86</v>
      </c>
      <c r="G5" s="89">
        <v>37</v>
      </c>
      <c r="H5" s="105">
        <v>45.78</v>
      </c>
    </row>
    <row r="6" spans="1:8">
      <c r="A6" s="90" t="s">
        <v>769</v>
      </c>
      <c r="B6" s="91">
        <v>41289</v>
      </c>
      <c r="C6" s="92">
        <v>4</v>
      </c>
      <c r="D6" s="103" t="s">
        <v>821</v>
      </c>
      <c r="E6" s="92" t="s">
        <v>770</v>
      </c>
      <c r="F6" s="93">
        <v>1019.32</v>
      </c>
      <c r="G6" s="94">
        <v>34</v>
      </c>
      <c r="H6" s="106">
        <v>29.98</v>
      </c>
    </row>
    <row r="7" spans="1:8">
      <c r="A7" s="96" t="s">
        <v>771</v>
      </c>
      <c r="B7" s="97">
        <v>41296</v>
      </c>
      <c r="C7" s="98">
        <v>4</v>
      </c>
      <c r="D7" s="104" t="s">
        <v>821</v>
      </c>
      <c r="E7" s="98" t="s">
        <v>772</v>
      </c>
      <c r="F7" s="99">
        <v>2709.08</v>
      </c>
      <c r="G7" s="100">
        <v>44</v>
      </c>
      <c r="H7" s="107">
        <v>61.57</v>
      </c>
    </row>
    <row r="8" spans="1:8">
      <c r="A8" s="90" t="s">
        <v>773</v>
      </c>
      <c r="B8" s="91">
        <v>41296</v>
      </c>
      <c r="C8" s="92">
        <v>4</v>
      </c>
      <c r="D8" s="103" t="s">
        <v>821</v>
      </c>
      <c r="E8" s="92" t="s">
        <v>774</v>
      </c>
      <c r="F8" s="93">
        <v>9166.5</v>
      </c>
      <c r="G8" s="94">
        <v>45</v>
      </c>
      <c r="H8" s="106">
        <v>203.7</v>
      </c>
    </row>
    <row r="9" spans="1:8">
      <c r="A9" s="96" t="s">
        <v>775</v>
      </c>
      <c r="B9" s="97">
        <v>41296</v>
      </c>
      <c r="C9" s="98">
        <v>4</v>
      </c>
      <c r="D9" s="104" t="s">
        <v>821</v>
      </c>
      <c r="E9" s="98" t="s">
        <v>770</v>
      </c>
      <c r="F9" s="99">
        <v>17907.599999999999</v>
      </c>
      <c r="G9" s="100">
        <v>60</v>
      </c>
      <c r="H9" s="107">
        <v>298.45999999999998</v>
      </c>
    </row>
    <row r="10" spans="1:8">
      <c r="A10" s="90" t="s">
        <v>776</v>
      </c>
      <c r="B10" s="91">
        <v>41334</v>
      </c>
      <c r="C10" s="92">
        <v>4</v>
      </c>
      <c r="D10" s="103" t="s">
        <v>821</v>
      </c>
      <c r="E10" s="92" t="s">
        <v>777</v>
      </c>
      <c r="F10" s="93">
        <v>1831.2</v>
      </c>
      <c r="G10" s="94">
        <v>40</v>
      </c>
      <c r="H10" s="106">
        <v>45.78</v>
      </c>
    </row>
    <row r="11" spans="1:8">
      <c r="A11" s="90" t="s">
        <v>778</v>
      </c>
      <c r="B11" s="91">
        <v>41338</v>
      </c>
      <c r="C11" s="92">
        <v>4</v>
      </c>
      <c r="D11" s="103" t="s">
        <v>821</v>
      </c>
      <c r="E11" s="92" t="s">
        <v>779</v>
      </c>
      <c r="F11" s="93">
        <v>2426.34</v>
      </c>
      <c r="G11" s="94">
        <v>53</v>
      </c>
      <c r="H11" s="106">
        <v>45.78</v>
      </c>
    </row>
    <row r="12" spans="1:8">
      <c r="A12" s="96" t="s">
        <v>780</v>
      </c>
      <c r="B12" s="97">
        <v>41353</v>
      </c>
      <c r="C12" s="98">
        <v>4</v>
      </c>
      <c r="D12" s="104" t="s">
        <v>821</v>
      </c>
      <c r="E12" s="98" t="s">
        <v>777</v>
      </c>
      <c r="F12" s="99">
        <v>538.84</v>
      </c>
      <c r="G12" s="100">
        <v>38</v>
      </c>
      <c r="H12" s="101">
        <v>14.18</v>
      </c>
    </row>
    <row r="13" spans="1:8">
      <c r="A13" s="96" t="s">
        <v>781</v>
      </c>
      <c r="B13" s="97">
        <v>41299</v>
      </c>
      <c r="C13" s="98">
        <v>4</v>
      </c>
      <c r="D13" s="104" t="s">
        <v>822</v>
      </c>
      <c r="E13" s="98" t="s">
        <v>782</v>
      </c>
      <c r="F13" s="99">
        <v>4578</v>
      </c>
      <c r="G13" s="100">
        <v>100</v>
      </c>
      <c r="H13" s="101">
        <v>45.78</v>
      </c>
    </row>
    <row r="14" spans="1:8">
      <c r="A14" s="96" t="s">
        <v>783</v>
      </c>
      <c r="B14" s="97">
        <v>41326</v>
      </c>
      <c r="C14" s="98">
        <v>4</v>
      </c>
      <c r="D14" s="104" t="s">
        <v>822</v>
      </c>
      <c r="E14" s="98" t="s">
        <v>784</v>
      </c>
      <c r="F14" s="99">
        <v>3067.26</v>
      </c>
      <c r="G14" s="100">
        <v>67</v>
      </c>
      <c r="H14" s="101">
        <v>45.78</v>
      </c>
    </row>
    <row r="15" spans="1:8">
      <c r="A15" s="90" t="s">
        <v>785</v>
      </c>
      <c r="B15" s="91">
        <v>41333</v>
      </c>
      <c r="C15" s="92">
        <v>4</v>
      </c>
      <c r="D15" s="103" t="s">
        <v>822</v>
      </c>
      <c r="E15" s="92" t="s">
        <v>784</v>
      </c>
      <c r="F15" s="93">
        <v>2563.6799999999998</v>
      </c>
      <c r="G15" s="94">
        <v>56</v>
      </c>
      <c r="H15" s="95">
        <v>45.78</v>
      </c>
    </row>
    <row r="16" spans="1:8">
      <c r="A16" s="96" t="s">
        <v>786</v>
      </c>
      <c r="B16" s="97">
        <v>41334</v>
      </c>
      <c r="C16" s="98">
        <v>4</v>
      </c>
      <c r="D16" s="104" t="s">
        <v>822</v>
      </c>
      <c r="E16" s="98" t="s">
        <v>787</v>
      </c>
      <c r="F16" s="99">
        <v>989.34</v>
      </c>
      <c r="G16" s="100">
        <v>33</v>
      </c>
      <c r="H16" s="101">
        <v>29.98</v>
      </c>
    </row>
    <row r="17" spans="1:8">
      <c r="A17" s="90" t="s">
        <v>788</v>
      </c>
      <c r="B17" s="91">
        <v>41346</v>
      </c>
      <c r="C17" s="92">
        <v>4</v>
      </c>
      <c r="D17" s="103" t="s">
        <v>822</v>
      </c>
      <c r="E17" s="92" t="s">
        <v>789</v>
      </c>
      <c r="F17" s="93">
        <v>18504.52</v>
      </c>
      <c r="G17" s="94">
        <v>62</v>
      </c>
      <c r="H17" s="95">
        <v>298.45999999999998</v>
      </c>
    </row>
    <row r="18" spans="1:8">
      <c r="A18" s="96" t="s">
        <v>790</v>
      </c>
      <c r="B18" s="97">
        <v>41347</v>
      </c>
      <c r="C18" s="98">
        <v>4</v>
      </c>
      <c r="D18" s="104" t="s">
        <v>822</v>
      </c>
      <c r="E18" s="98" t="s">
        <v>791</v>
      </c>
      <c r="F18" s="99">
        <v>2832.22</v>
      </c>
      <c r="G18" s="100">
        <v>46</v>
      </c>
      <c r="H18" s="101">
        <v>61.57</v>
      </c>
    </row>
    <row r="19" spans="1:8">
      <c r="A19" s="90" t="s">
        <v>792</v>
      </c>
      <c r="B19" s="91">
        <v>41348</v>
      </c>
      <c r="C19" s="92">
        <v>4</v>
      </c>
      <c r="D19" s="103" t="s">
        <v>822</v>
      </c>
      <c r="E19" s="92" t="s">
        <v>787</v>
      </c>
      <c r="F19" s="93">
        <v>4394.88</v>
      </c>
      <c r="G19" s="94">
        <v>96</v>
      </c>
      <c r="H19" s="95">
        <v>45.78</v>
      </c>
    </row>
    <row r="20" spans="1:8">
      <c r="A20" s="96" t="s">
        <v>793</v>
      </c>
      <c r="B20" s="97">
        <v>41360</v>
      </c>
      <c r="C20" s="98">
        <v>4</v>
      </c>
      <c r="D20" s="104" t="s">
        <v>822</v>
      </c>
      <c r="E20" s="98" t="s">
        <v>794</v>
      </c>
      <c r="F20" s="99">
        <v>19101.439999999999</v>
      </c>
      <c r="G20" s="100">
        <v>64</v>
      </c>
      <c r="H20" s="101">
        <v>298.45999999999998</v>
      </c>
    </row>
    <row r="21" spans="1:8">
      <c r="A21" s="96" t="s">
        <v>795</v>
      </c>
      <c r="B21" s="97">
        <v>41277</v>
      </c>
      <c r="C21" s="98">
        <v>4</v>
      </c>
      <c r="D21" s="104" t="s">
        <v>823</v>
      </c>
      <c r="E21" s="98" t="s">
        <v>796</v>
      </c>
      <c r="F21" s="99">
        <v>2289</v>
      </c>
      <c r="G21" s="100">
        <v>50</v>
      </c>
      <c r="H21" s="101">
        <v>45.78</v>
      </c>
    </row>
    <row r="22" spans="1:8">
      <c r="A22" s="96" t="s">
        <v>797</v>
      </c>
      <c r="B22" s="97">
        <v>41310</v>
      </c>
      <c r="C22" s="98">
        <v>4</v>
      </c>
      <c r="D22" s="104" t="s">
        <v>823</v>
      </c>
      <c r="E22" s="98" t="s">
        <v>796</v>
      </c>
      <c r="F22" s="99">
        <v>15888.6</v>
      </c>
      <c r="G22" s="100">
        <v>78</v>
      </c>
      <c r="H22" s="101">
        <v>203.7</v>
      </c>
    </row>
    <row r="23" spans="1:8">
      <c r="A23" s="96" t="s">
        <v>798</v>
      </c>
      <c r="B23" s="97">
        <v>41320</v>
      </c>
      <c r="C23" s="98">
        <v>4</v>
      </c>
      <c r="D23" s="104" t="s">
        <v>823</v>
      </c>
      <c r="E23" s="98" t="s">
        <v>799</v>
      </c>
      <c r="F23" s="99">
        <v>3447.92</v>
      </c>
      <c r="G23" s="100">
        <v>56</v>
      </c>
      <c r="H23" s="101">
        <v>61.57</v>
      </c>
    </row>
    <row r="24" spans="1:8">
      <c r="A24" s="90" t="s">
        <v>800</v>
      </c>
      <c r="B24" s="91">
        <v>41330</v>
      </c>
      <c r="C24" s="92">
        <v>4</v>
      </c>
      <c r="D24" s="103" t="s">
        <v>823</v>
      </c>
      <c r="E24" s="92" t="s">
        <v>796</v>
      </c>
      <c r="F24" s="93">
        <v>3201.64</v>
      </c>
      <c r="G24" s="94">
        <v>52</v>
      </c>
      <c r="H24" s="95">
        <v>61.57</v>
      </c>
    </row>
    <row r="25" spans="1:8">
      <c r="A25" s="96" t="s">
        <v>801</v>
      </c>
      <c r="B25" s="97">
        <v>41332</v>
      </c>
      <c r="C25" s="98">
        <v>4</v>
      </c>
      <c r="D25" s="104" t="s">
        <v>823</v>
      </c>
      <c r="E25" s="98" t="s">
        <v>796</v>
      </c>
      <c r="F25" s="99">
        <v>5448</v>
      </c>
      <c r="G25" s="100">
        <v>50</v>
      </c>
      <c r="H25" s="101">
        <v>108.96</v>
      </c>
    </row>
    <row r="26" spans="1:8">
      <c r="A26" s="96" t="s">
        <v>802</v>
      </c>
      <c r="B26" s="97">
        <v>41339</v>
      </c>
      <c r="C26" s="98">
        <v>4</v>
      </c>
      <c r="D26" s="104" t="s">
        <v>823</v>
      </c>
      <c r="E26" s="98" t="s">
        <v>803</v>
      </c>
      <c r="F26" s="99">
        <v>2472.12</v>
      </c>
      <c r="G26" s="100">
        <v>54</v>
      </c>
      <c r="H26" s="101">
        <v>45.78</v>
      </c>
    </row>
    <row r="27" spans="1:8">
      <c r="A27" s="96" t="s">
        <v>804</v>
      </c>
      <c r="B27" s="97">
        <v>41275</v>
      </c>
      <c r="C27" s="98">
        <v>4</v>
      </c>
      <c r="D27" s="98" t="s">
        <v>805</v>
      </c>
      <c r="E27" s="98" t="s">
        <v>806</v>
      </c>
      <c r="F27" s="99">
        <v>1019.32</v>
      </c>
      <c r="G27" s="100">
        <v>34</v>
      </c>
      <c r="H27" s="101">
        <v>29.98</v>
      </c>
    </row>
    <row r="28" spans="1:8">
      <c r="A28" s="90" t="s">
        <v>807</v>
      </c>
      <c r="B28" s="91">
        <v>41275</v>
      </c>
      <c r="C28" s="92">
        <v>4</v>
      </c>
      <c r="D28" s="92" t="s">
        <v>805</v>
      </c>
      <c r="E28" s="92" t="s">
        <v>808</v>
      </c>
      <c r="F28" s="93">
        <v>1693.86</v>
      </c>
      <c r="G28" s="94">
        <v>37</v>
      </c>
      <c r="H28" s="95">
        <v>45.78</v>
      </c>
    </row>
    <row r="29" spans="1:8">
      <c r="A29" s="90" t="s">
        <v>809</v>
      </c>
      <c r="B29" s="91">
        <v>41285</v>
      </c>
      <c r="C29" s="92">
        <v>4</v>
      </c>
      <c r="D29" s="92" t="s">
        <v>805</v>
      </c>
      <c r="E29" s="92" t="s">
        <v>810</v>
      </c>
      <c r="F29" s="93">
        <v>4257.54</v>
      </c>
      <c r="G29" s="94">
        <v>93</v>
      </c>
      <c r="H29" s="95">
        <v>45.78</v>
      </c>
    </row>
    <row r="30" spans="1:8">
      <c r="A30" s="96" t="s">
        <v>811</v>
      </c>
      <c r="B30" s="97">
        <v>41288</v>
      </c>
      <c r="C30" s="98">
        <v>4</v>
      </c>
      <c r="D30" s="98" t="s">
        <v>805</v>
      </c>
      <c r="E30" s="98" t="s">
        <v>812</v>
      </c>
      <c r="F30" s="99">
        <v>2709.08</v>
      </c>
      <c r="G30" s="100">
        <v>44</v>
      </c>
      <c r="H30" s="101">
        <v>61.57</v>
      </c>
    </row>
    <row r="31" spans="1:8">
      <c r="A31" s="90" t="s">
        <v>813</v>
      </c>
      <c r="B31" s="91">
        <v>41305</v>
      </c>
      <c r="C31" s="92">
        <v>4</v>
      </c>
      <c r="D31" s="92" t="s">
        <v>805</v>
      </c>
      <c r="E31" s="92" t="s">
        <v>814</v>
      </c>
      <c r="F31" s="93">
        <v>9370.2000000000007</v>
      </c>
      <c r="G31" s="94">
        <v>46</v>
      </c>
      <c r="H31" s="95">
        <v>203.7</v>
      </c>
    </row>
    <row r="32" spans="1:8">
      <c r="A32" s="96" t="s">
        <v>815</v>
      </c>
      <c r="B32" s="97">
        <v>41306</v>
      </c>
      <c r="C32" s="98">
        <v>4</v>
      </c>
      <c r="D32" s="98" t="s">
        <v>805</v>
      </c>
      <c r="E32" s="98" t="s">
        <v>816</v>
      </c>
      <c r="F32" s="99">
        <v>609.74</v>
      </c>
      <c r="G32" s="100">
        <v>43</v>
      </c>
      <c r="H32" s="101">
        <v>14.18</v>
      </c>
    </row>
    <row r="33" spans="1:8">
      <c r="A33" s="90" t="s">
        <v>817</v>
      </c>
      <c r="B33" s="91">
        <v>41326</v>
      </c>
      <c r="C33" s="92">
        <v>4</v>
      </c>
      <c r="D33" s="92" t="s">
        <v>805</v>
      </c>
      <c r="E33" s="92" t="s">
        <v>818</v>
      </c>
      <c r="F33" s="93">
        <v>1469.02</v>
      </c>
      <c r="G33" s="94">
        <v>49</v>
      </c>
      <c r="H33" s="95">
        <v>29.98</v>
      </c>
    </row>
    <row r="34" spans="1:8">
      <c r="G34"/>
    </row>
    <row r="35" spans="1:8">
      <c r="G35"/>
    </row>
    <row r="36" spans="1:8">
      <c r="G36"/>
    </row>
    <row r="37" spans="1:8">
      <c r="G37"/>
    </row>
    <row r="38" spans="1:8">
      <c r="G38"/>
    </row>
    <row r="39" spans="1:8">
      <c r="G39"/>
    </row>
    <row r="40" spans="1:8">
      <c r="G40"/>
    </row>
    <row r="41" spans="1:8">
      <c r="G41"/>
    </row>
    <row r="42" spans="1:8">
      <c r="G42"/>
    </row>
    <row r="43" spans="1:8">
      <c r="G43"/>
    </row>
    <row r="44" spans="1:8">
      <c r="G44"/>
    </row>
    <row r="45" spans="1:8">
      <c r="G45"/>
    </row>
    <row r="46" spans="1:8">
      <c r="G46"/>
    </row>
    <row r="47" spans="1:8">
      <c r="G47"/>
    </row>
    <row r="48" spans="1:8">
      <c r="G48"/>
    </row>
    <row r="49" spans="7:7">
      <c r="G49"/>
    </row>
    <row r="50" spans="7:7">
      <c r="G50"/>
    </row>
    <row r="51" spans="7:7">
      <c r="G51"/>
    </row>
    <row r="52" spans="7:7">
      <c r="G52"/>
    </row>
    <row r="53" spans="7:7">
      <c r="G53"/>
    </row>
    <row r="54" spans="7:7">
      <c r="G54"/>
    </row>
    <row r="55" spans="7:7">
      <c r="G55"/>
    </row>
    <row r="56" spans="7:7">
      <c r="G56"/>
    </row>
    <row r="57" spans="7:7">
      <c r="G57"/>
    </row>
    <row r="58" spans="7:7">
      <c r="G58"/>
    </row>
    <row r="59" spans="7:7">
      <c r="G59"/>
    </row>
    <row r="60" spans="7:7">
      <c r="G60"/>
    </row>
    <row r="61" spans="7:7">
      <c r="G61"/>
    </row>
    <row r="62" spans="7:7">
      <c r="G62"/>
    </row>
    <row r="63" spans="7:7">
      <c r="G63"/>
    </row>
    <row r="64" spans="7:7">
      <c r="G64"/>
    </row>
    <row r="65" spans="7:7">
      <c r="G65"/>
    </row>
    <row r="66" spans="7:7">
      <c r="G66"/>
    </row>
    <row r="67" spans="7:7">
      <c r="G67"/>
    </row>
    <row r="68" spans="7:7">
      <c r="G68"/>
    </row>
    <row r="69" spans="7:7">
      <c r="G69"/>
    </row>
    <row r="70" spans="7:7">
      <c r="G70"/>
    </row>
    <row r="71" spans="7:7">
      <c r="G71"/>
    </row>
    <row r="72" spans="7:7">
      <c r="G72"/>
    </row>
    <row r="73" spans="7:7">
      <c r="G73"/>
    </row>
    <row r="74" spans="7:7">
      <c r="G74"/>
    </row>
    <row r="75" spans="7:7">
      <c r="G75"/>
    </row>
    <row r="76" spans="7:7">
      <c r="G76"/>
    </row>
    <row r="77" spans="7:7">
      <c r="G77"/>
    </row>
    <row r="78" spans="7:7">
      <c r="G78"/>
    </row>
    <row r="79" spans="7:7">
      <c r="G79"/>
    </row>
    <row r="80" spans="7:7">
      <c r="G80"/>
    </row>
    <row r="81" spans="7:7">
      <c r="G81"/>
    </row>
    <row r="82" spans="7:7">
      <c r="G82"/>
    </row>
    <row r="83" spans="7:7">
      <c r="G83"/>
    </row>
    <row r="84" spans="7:7">
      <c r="G84"/>
    </row>
    <row r="85" spans="7:7">
      <c r="G85"/>
    </row>
    <row r="86" spans="7:7">
      <c r="G86"/>
    </row>
    <row r="87" spans="7:7">
      <c r="G87"/>
    </row>
    <row r="88" spans="7:7">
      <c r="G88"/>
    </row>
    <row r="89" spans="7:7">
      <c r="G89"/>
    </row>
    <row r="90" spans="7:7">
      <c r="G90"/>
    </row>
    <row r="91" spans="7:7">
      <c r="G91"/>
    </row>
    <row r="92" spans="7:7">
      <c r="G92"/>
    </row>
    <row r="93" spans="7:7">
      <c r="G93"/>
    </row>
    <row r="94" spans="7:7">
      <c r="G94"/>
    </row>
    <row r="95" spans="7:7">
      <c r="G95"/>
    </row>
    <row r="96" spans="7:7">
      <c r="G96"/>
    </row>
    <row r="97" spans="7:7">
      <c r="G97"/>
    </row>
    <row r="98" spans="7:7">
      <c r="G98"/>
    </row>
    <row r="99" spans="7:7">
      <c r="G99"/>
    </row>
    <row r="100" spans="7:7">
      <c r="G100"/>
    </row>
    <row r="101" spans="7:7">
      <c r="G101"/>
    </row>
    <row r="102" spans="7:7">
      <c r="G102"/>
    </row>
    <row r="103" spans="7:7">
      <c r="G103"/>
    </row>
    <row r="104" spans="7:7">
      <c r="G104"/>
    </row>
    <row r="105" spans="7:7">
      <c r="G105"/>
    </row>
    <row r="106" spans="7:7">
      <c r="G106"/>
    </row>
    <row r="107" spans="7:7">
      <c r="G107"/>
    </row>
    <row r="108" spans="7:7">
      <c r="G108"/>
    </row>
    <row r="109" spans="7:7">
      <c r="G109"/>
    </row>
    <row r="110" spans="7:7">
      <c r="G110"/>
    </row>
    <row r="111" spans="7:7">
      <c r="G111"/>
    </row>
    <row r="112" spans="7:7">
      <c r="G112"/>
    </row>
    <row r="113" spans="7:7">
      <c r="G113"/>
    </row>
    <row r="114" spans="7:7">
      <c r="G114"/>
    </row>
    <row r="115" spans="7:7">
      <c r="G115"/>
    </row>
    <row r="116" spans="7:7">
      <c r="G116"/>
    </row>
    <row r="117" spans="7:7">
      <c r="G117"/>
    </row>
    <row r="118" spans="7:7">
      <c r="G118"/>
    </row>
    <row r="119" spans="7:7">
      <c r="G119"/>
    </row>
    <row r="120" spans="7:7">
      <c r="G120"/>
    </row>
    <row r="121" spans="7:7">
      <c r="G121"/>
    </row>
    <row r="122" spans="7:7">
      <c r="G122"/>
    </row>
    <row r="123" spans="7:7">
      <c r="G123"/>
    </row>
    <row r="124" spans="7:7">
      <c r="G124"/>
    </row>
    <row r="125" spans="7:7">
      <c r="G125"/>
    </row>
    <row r="126" spans="7:7">
      <c r="G126"/>
    </row>
    <row r="127" spans="7:7">
      <c r="G127"/>
    </row>
    <row r="128" spans="7:7">
      <c r="G128"/>
    </row>
    <row r="129" spans="7:7">
      <c r="G129"/>
    </row>
    <row r="130" spans="7:7">
      <c r="G130"/>
    </row>
    <row r="131" spans="7:7">
      <c r="G131"/>
    </row>
    <row r="132" spans="7:7">
      <c r="G132"/>
    </row>
    <row r="133" spans="7:7">
      <c r="G133"/>
    </row>
    <row r="134" spans="7:7">
      <c r="G134"/>
    </row>
    <row r="135" spans="7:7">
      <c r="G135"/>
    </row>
    <row r="136" spans="7:7">
      <c r="G136"/>
    </row>
    <row r="137" spans="7:7">
      <c r="G137"/>
    </row>
    <row r="138" spans="7:7">
      <c r="G138"/>
    </row>
    <row r="139" spans="7:7">
      <c r="G139"/>
    </row>
    <row r="140" spans="7:7">
      <c r="G140"/>
    </row>
    <row r="141" spans="7:7">
      <c r="G141"/>
    </row>
    <row r="142" spans="7:7">
      <c r="G142"/>
    </row>
    <row r="143" spans="7:7">
      <c r="G143"/>
    </row>
    <row r="144" spans="7:7">
      <c r="G144"/>
    </row>
    <row r="145" spans="7:7">
      <c r="G145"/>
    </row>
    <row r="146" spans="7:7">
      <c r="G146"/>
    </row>
    <row r="147" spans="7:7">
      <c r="G147"/>
    </row>
    <row r="148" spans="7:7">
      <c r="G148"/>
    </row>
    <row r="149" spans="7:7">
      <c r="G149"/>
    </row>
    <row r="150" spans="7:7">
      <c r="G150"/>
    </row>
    <row r="151" spans="7:7">
      <c r="G151"/>
    </row>
    <row r="152" spans="7:7">
      <c r="G152"/>
    </row>
    <row r="153" spans="7:7">
      <c r="G153"/>
    </row>
    <row r="154" spans="7:7">
      <c r="G154"/>
    </row>
    <row r="155" spans="7:7">
      <c r="G155"/>
    </row>
    <row r="156" spans="7:7">
      <c r="G156"/>
    </row>
    <row r="157" spans="7:7">
      <c r="G157"/>
    </row>
    <row r="158" spans="7:7">
      <c r="G158"/>
    </row>
    <row r="159" spans="7:7">
      <c r="G159"/>
    </row>
    <row r="160" spans="7:7">
      <c r="G160"/>
    </row>
    <row r="161" spans="7:7">
      <c r="G161"/>
    </row>
    <row r="162" spans="7:7">
      <c r="G162"/>
    </row>
    <row r="163" spans="7:7">
      <c r="G163"/>
    </row>
    <row r="164" spans="7:7">
      <c r="G164"/>
    </row>
    <row r="165" spans="7:7">
      <c r="G165"/>
    </row>
    <row r="166" spans="7:7">
      <c r="G166"/>
    </row>
    <row r="167" spans="7:7">
      <c r="G167"/>
    </row>
    <row r="168" spans="7:7">
      <c r="G168"/>
    </row>
    <row r="169" spans="7:7">
      <c r="G169"/>
    </row>
    <row r="170" spans="7:7">
      <c r="G170"/>
    </row>
    <row r="171" spans="7:7">
      <c r="G171"/>
    </row>
    <row r="172" spans="7:7">
      <c r="G172"/>
    </row>
    <row r="173" spans="7:7">
      <c r="G173"/>
    </row>
    <row r="174" spans="7:7">
      <c r="G174"/>
    </row>
    <row r="175" spans="7:7">
      <c r="G175"/>
    </row>
    <row r="176" spans="7:7">
      <c r="G176"/>
    </row>
    <row r="177" spans="7:7">
      <c r="G177"/>
    </row>
    <row r="178" spans="7:7">
      <c r="G178"/>
    </row>
    <row r="179" spans="7:7">
      <c r="G179"/>
    </row>
    <row r="180" spans="7:7">
      <c r="G180"/>
    </row>
    <row r="181" spans="7:7">
      <c r="G181"/>
    </row>
    <row r="182" spans="7:7">
      <c r="G182"/>
    </row>
    <row r="183" spans="7:7">
      <c r="G183"/>
    </row>
    <row r="184" spans="7:7">
      <c r="G184"/>
    </row>
    <row r="185" spans="7:7">
      <c r="G185"/>
    </row>
    <row r="186" spans="7:7">
      <c r="G186"/>
    </row>
    <row r="187" spans="7:7">
      <c r="G187"/>
    </row>
    <row r="188" spans="7:7">
      <c r="G188"/>
    </row>
    <row r="189" spans="7:7">
      <c r="G189"/>
    </row>
    <row r="190" spans="7:7">
      <c r="G190"/>
    </row>
    <row r="191" spans="7:7">
      <c r="G191"/>
    </row>
    <row r="192" spans="7:7">
      <c r="G192"/>
    </row>
    <row r="193" spans="7:7">
      <c r="G193"/>
    </row>
    <row r="194" spans="7:7">
      <c r="G194"/>
    </row>
    <row r="195" spans="7:7">
      <c r="G195"/>
    </row>
    <row r="196" spans="7:7">
      <c r="G196"/>
    </row>
    <row r="197" spans="7:7">
      <c r="G197"/>
    </row>
    <row r="198" spans="7:7">
      <c r="G198"/>
    </row>
    <row r="199" spans="7:7">
      <c r="G199"/>
    </row>
    <row r="200" spans="7:7">
      <c r="G200"/>
    </row>
    <row r="201" spans="7:7">
      <c r="G201"/>
    </row>
    <row r="202" spans="7:7">
      <c r="G202"/>
    </row>
    <row r="203" spans="7:7">
      <c r="G203"/>
    </row>
    <row r="204" spans="7:7">
      <c r="G204"/>
    </row>
    <row r="205" spans="7:7">
      <c r="G205"/>
    </row>
    <row r="206" spans="7:7">
      <c r="G206"/>
    </row>
    <row r="207" spans="7:7">
      <c r="G207"/>
    </row>
    <row r="208" spans="7:7">
      <c r="G208"/>
    </row>
    <row r="209" spans="7:7">
      <c r="G209"/>
    </row>
    <row r="210" spans="7:7">
      <c r="G210"/>
    </row>
    <row r="211" spans="7:7">
      <c r="G211"/>
    </row>
    <row r="212" spans="7:7">
      <c r="G212"/>
    </row>
    <row r="213" spans="7:7">
      <c r="G213"/>
    </row>
    <row r="214" spans="7:7">
      <c r="G214"/>
    </row>
    <row r="215" spans="7:7">
      <c r="G215"/>
    </row>
    <row r="216" spans="7:7">
      <c r="G216"/>
    </row>
    <row r="217" spans="7:7">
      <c r="G217"/>
    </row>
    <row r="218" spans="7:7">
      <c r="G218"/>
    </row>
    <row r="219" spans="7:7">
      <c r="G219"/>
    </row>
    <row r="220" spans="7:7">
      <c r="G220"/>
    </row>
    <row r="221" spans="7:7">
      <c r="G221"/>
    </row>
    <row r="222" spans="7:7">
      <c r="G222"/>
    </row>
    <row r="223" spans="7:7">
      <c r="G223"/>
    </row>
    <row r="224" spans="7:7">
      <c r="G224"/>
    </row>
    <row r="225" spans="7:7">
      <c r="G225"/>
    </row>
    <row r="226" spans="7:7">
      <c r="G226"/>
    </row>
    <row r="227" spans="7:7">
      <c r="G227"/>
    </row>
    <row r="228" spans="7:7">
      <c r="G228"/>
    </row>
    <row r="229" spans="7:7">
      <c r="G229"/>
    </row>
    <row r="230" spans="7:7">
      <c r="G230"/>
    </row>
    <row r="231" spans="7:7">
      <c r="G231"/>
    </row>
    <row r="232" spans="7:7">
      <c r="G232"/>
    </row>
    <row r="233" spans="7:7">
      <c r="G233"/>
    </row>
    <row r="234" spans="7:7">
      <c r="G234"/>
    </row>
    <row r="235" spans="7:7">
      <c r="G235"/>
    </row>
    <row r="236" spans="7:7">
      <c r="G236"/>
    </row>
    <row r="237" spans="7:7">
      <c r="G237"/>
    </row>
    <row r="238" spans="7:7">
      <c r="G238"/>
    </row>
    <row r="239" spans="7:7">
      <c r="G239"/>
    </row>
    <row r="240" spans="7:7">
      <c r="G240"/>
    </row>
    <row r="241" spans="7:7">
      <c r="G241"/>
    </row>
    <row r="242" spans="7:7">
      <c r="G242"/>
    </row>
    <row r="243" spans="7:7">
      <c r="G243"/>
    </row>
    <row r="244" spans="7:7">
      <c r="G244"/>
    </row>
    <row r="245" spans="7:7">
      <c r="G245"/>
    </row>
    <row r="246" spans="7:7">
      <c r="G246"/>
    </row>
    <row r="247" spans="7:7">
      <c r="G247"/>
    </row>
    <row r="248" spans="7:7">
      <c r="G248"/>
    </row>
    <row r="249" spans="7:7">
      <c r="G249"/>
    </row>
    <row r="250" spans="7:7">
      <c r="G250"/>
    </row>
    <row r="251" spans="7:7">
      <c r="G251"/>
    </row>
    <row r="252" spans="7:7">
      <c r="G252"/>
    </row>
    <row r="253" spans="7:7">
      <c r="G253"/>
    </row>
    <row r="254" spans="7:7">
      <c r="G254"/>
    </row>
    <row r="255" spans="7:7">
      <c r="G255"/>
    </row>
    <row r="256" spans="7:7">
      <c r="G256"/>
    </row>
    <row r="257" spans="7:7">
      <c r="G257"/>
    </row>
    <row r="258" spans="7:7">
      <c r="G258"/>
    </row>
    <row r="259" spans="7:7">
      <c r="G259"/>
    </row>
    <row r="260" spans="7:7">
      <c r="G260"/>
    </row>
    <row r="261" spans="7:7">
      <c r="G261"/>
    </row>
    <row r="262" spans="7:7">
      <c r="G262"/>
    </row>
    <row r="263" spans="7:7">
      <c r="G263"/>
    </row>
    <row r="264" spans="7:7">
      <c r="G264"/>
    </row>
    <row r="265" spans="7:7">
      <c r="G265"/>
    </row>
    <row r="266" spans="7:7">
      <c r="G266"/>
    </row>
    <row r="267" spans="7:7">
      <c r="G267"/>
    </row>
    <row r="268" spans="7:7">
      <c r="G268"/>
    </row>
    <row r="269" spans="7:7">
      <c r="G269"/>
    </row>
    <row r="270" spans="7:7">
      <c r="G270"/>
    </row>
    <row r="271" spans="7:7">
      <c r="G271"/>
    </row>
    <row r="272" spans="7:7">
      <c r="G272"/>
    </row>
    <row r="273" spans="7:7">
      <c r="G273"/>
    </row>
    <row r="274" spans="7:7">
      <c r="G274"/>
    </row>
    <row r="275" spans="7:7">
      <c r="G275"/>
    </row>
    <row r="276" spans="7:7">
      <c r="G276"/>
    </row>
    <row r="277" spans="7:7">
      <c r="G277"/>
    </row>
    <row r="278" spans="7:7">
      <c r="G278"/>
    </row>
    <row r="279" spans="7:7">
      <c r="G279"/>
    </row>
    <row r="280" spans="7:7">
      <c r="G280"/>
    </row>
    <row r="281" spans="7:7">
      <c r="G281"/>
    </row>
    <row r="282" spans="7:7">
      <c r="G282"/>
    </row>
    <row r="283" spans="7:7">
      <c r="G283"/>
    </row>
    <row r="284" spans="7:7">
      <c r="G284"/>
    </row>
    <row r="285" spans="7:7">
      <c r="G285"/>
    </row>
    <row r="286" spans="7:7">
      <c r="G286"/>
    </row>
    <row r="287" spans="7:7">
      <c r="G287"/>
    </row>
    <row r="288" spans="7:7">
      <c r="G288"/>
    </row>
    <row r="289" spans="7:7">
      <c r="G289"/>
    </row>
    <row r="290" spans="7:7">
      <c r="G290"/>
    </row>
    <row r="291" spans="7:7">
      <c r="G291"/>
    </row>
    <row r="292" spans="7:7">
      <c r="G292"/>
    </row>
    <row r="293" spans="7:7">
      <c r="G293"/>
    </row>
    <row r="294" spans="7:7">
      <c r="G294"/>
    </row>
    <row r="295" spans="7:7">
      <c r="G295"/>
    </row>
    <row r="296" spans="7:7">
      <c r="G296"/>
    </row>
    <row r="297" spans="7:7">
      <c r="G297"/>
    </row>
    <row r="298" spans="7:7">
      <c r="G298"/>
    </row>
    <row r="299" spans="7:7">
      <c r="G299"/>
    </row>
    <row r="300" spans="7:7">
      <c r="G300"/>
    </row>
    <row r="301" spans="7:7">
      <c r="G301"/>
    </row>
    <row r="302" spans="7:7">
      <c r="G302"/>
    </row>
    <row r="303" spans="7:7">
      <c r="G303"/>
    </row>
    <row r="304" spans="7:7">
      <c r="G304"/>
    </row>
    <row r="305" spans="7:7">
      <c r="G305"/>
    </row>
    <row r="306" spans="7:7">
      <c r="G306"/>
    </row>
    <row r="307" spans="7:7">
      <c r="G307"/>
    </row>
    <row r="308" spans="7:7">
      <c r="G308"/>
    </row>
    <row r="309" spans="7:7">
      <c r="G309"/>
    </row>
    <row r="310" spans="7:7">
      <c r="G310"/>
    </row>
    <row r="311" spans="7:7">
      <c r="G311"/>
    </row>
    <row r="312" spans="7:7">
      <c r="G312"/>
    </row>
    <row r="313" spans="7:7">
      <c r="G313"/>
    </row>
    <row r="314" spans="7:7">
      <c r="G314"/>
    </row>
    <row r="315" spans="7:7">
      <c r="G315"/>
    </row>
    <row r="316" spans="7:7">
      <c r="G316"/>
    </row>
    <row r="317" spans="7:7">
      <c r="G317"/>
    </row>
    <row r="318" spans="7:7">
      <c r="G318"/>
    </row>
    <row r="319" spans="7:7">
      <c r="G319"/>
    </row>
    <row r="320" spans="7:7">
      <c r="G320"/>
    </row>
    <row r="321" spans="7:7">
      <c r="G321"/>
    </row>
    <row r="322" spans="7:7">
      <c r="G322"/>
    </row>
    <row r="323" spans="7:7">
      <c r="G323"/>
    </row>
    <row r="324" spans="7:7">
      <c r="G324"/>
    </row>
    <row r="325" spans="7:7">
      <c r="G325"/>
    </row>
    <row r="326" spans="7:7">
      <c r="G326"/>
    </row>
    <row r="327" spans="7:7">
      <c r="G327"/>
    </row>
    <row r="328" spans="7:7">
      <c r="G328"/>
    </row>
    <row r="329" spans="7:7">
      <c r="G329"/>
    </row>
    <row r="330" spans="7:7">
      <c r="G330"/>
    </row>
    <row r="331" spans="7:7">
      <c r="G331"/>
    </row>
    <row r="332" spans="7:7">
      <c r="G332"/>
    </row>
    <row r="333" spans="7:7">
      <c r="G333"/>
    </row>
    <row r="334" spans="7:7">
      <c r="G334"/>
    </row>
    <row r="335" spans="7:7">
      <c r="G335"/>
    </row>
    <row r="336" spans="7:7">
      <c r="G336"/>
    </row>
    <row r="337" spans="7:7">
      <c r="G337"/>
    </row>
    <row r="338" spans="7:7">
      <c r="G338"/>
    </row>
    <row r="339" spans="7:7">
      <c r="G339"/>
    </row>
    <row r="340" spans="7:7">
      <c r="G340"/>
    </row>
    <row r="341" spans="7:7">
      <c r="G341"/>
    </row>
    <row r="342" spans="7:7">
      <c r="G342"/>
    </row>
    <row r="343" spans="7:7">
      <c r="G343"/>
    </row>
    <row r="344" spans="7:7">
      <c r="G344"/>
    </row>
    <row r="345" spans="7:7">
      <c r="G345"/>
    </row>
    <row r="346" spans="7:7">
      <c r="G346"/>
    </row>
    <row r="347" spans="7:7">
      <c r="G347"/>
    </row>
    <row r="348" spans="7:7">
      <c r="G348"/>
    </row>
    <row r="349" spans="7:7">
      <c r="G349"/>
    </row>
    <row r="350" spans="7:7">
      <c r="G350"/>
    </row>
    <row r="351" spans="7:7">
      <c r="G351"/>
    </row>
    <row r="352" spans="7:7">
      <c r="G352"/>
    </row>
    <row r="353" spans="7:7">
      <c r="G353"/>
    </row>
    <row r="354" spans="7:7">
      <c r="G354"/>
    </row>
    <row r="355" spans="7:7">
      <c r="G355"/>
    </row>
    <row r="356" spans="7:7">
      <c r="G356"/>
    </row>
    <row r="357" spans="7:7">
      <c r="G357"/>
    </row>
    <row r="358" spans="7:7">
      <c r="G358"/>
    </row>
    <row r="359" spans="7:7">
      <c r="G359"/>
    </row>
    <row r="360" spans="7:7">
      <c r="G360"/>
    </row>
    <row r="361" spans="7:7">
      <c r="G361"/>
    </row>
    <row r="362" spans="7:7">
      <c r="G362"/>
    </row>
    <row r="363" spans="7:7">
      <c r="G363"/>
    </row>
    <row r="364" spans="7:7">
      <c r="G364"/>
    </row>
    <row r="365" spans="7:7">
      <c r="G365"/>
    </row>
    <row r="366" spans="7:7">
      <c r="G366"/>
    </row>
    <row r="367" spans="7:7">
      <c r="G367"/>
    </row>
    <row r="368" spans="7:7">
      <c r="G368"/>
    </row>
    <row r="369" spans="7:7">
      <c r="G369"/>
    </row>
    <row r="370" spans="7:7">
      <c r="G370"/>
    </row>
    <row r="371" spans="7:7">
      <c r="G371"/>
    </row>
    <row r="372" spans="7:7">
      <c r="G372"/>
    </row>
    <row r="373" spans="7:7">
      <c r="G373"/>
    </row>
    <row r="374" spans="7:7">
      <c r="G374"/>
    </row>
    <row r="375" spans="7:7">
      <c r="G375"/>
    </row>
    <row r="376" spans="7:7">
      <c r="G376"/>
    </row>
    <row r="377" spans="7:7">
      <c r="G377"/>
    </row>
    <row r="378" spans="7:7">
      <c r="G378"/>
    </row>
    <row r="379" spans="7:7">
      <c r="G379"/>
    </row>
    <row r="380" spans="7:7">
      <c r="G380"/>
    </row>
    <row r="381" spans="7:7">
      <c r="G381"/>
    </row>
    <row r="382" spans="7:7">
      <c r="G382"/>
    </row>
    <row r="383" spans="7:7">
      <c r="G383"/>
    </row>
    <row r="384" spans="7:7">
      <c r="G384"/>
    </row>
    <row r="385" spans="7:7">
      <c r="G385"/>
    </row>
    <row r="386" spans="7:7">
      <c r="G386"/>
    </row>
    <row r="387" spans="7:7">
      <c r="G387"/>
    </row>
    <row r="388" spans="7:7">
      <c r="G388"/>
    </row>
    <row r="389" spans="7:7">
      <c r="G389"/>
    </row>
    <row r="390" spans="7:7">
      <c r="G390"/>
    </row>
    <row r="391" spans="7:7">
      <c r="G391"/>
    </row>
    <row r="392" spans="7:7">
      <c r="G392"/>
    </row>
    <row r="393" spans="7:7">
      <c r="G393"/>
    </row>
    <row r="394" spans="7:7">
      <c r="G394"/>
    </row>
    <row r="395" spans="7:7">
      <c r="G395"/>
    </row>
    <row r="396" spans="7:7">
      <c r="G396"/>
    </row>
    <row r="397" spans="7:7">
      <c r="G397"/>
    </row>
    <row r="398" spans="7:7">
      <c r="G398"/>
    </row>
    <row r="399" spans="7:7">
      <c r="G399"/>
    </row>
    <row r="400" spans="7:7">
      <c r="G400"/>
    </row>
    <row r="401" spans="7:7">
      <c r="G401"/>
    </row>
    <row r="402" spans="7:7">
      <c r="G402"/>
    </row>
    <row r="403" spans="7:7">
      <c r="G403"/>
    </row>
    <row r="404" spans="7:7">
      <c r="G404"/>
    </row>
    <row r="405" spans="7:7">
      <c r="G405"/>
    </row>
    <row r="406" spans="7:7">
      <c r="G406"/>
    </row>
    <row r="407" spans="7:7">
      <c r="G407"/>
    </row>
    <row r="408" spans="7:7">
      <c r="G408"/>
    </row>
    <row r="409" spans="7:7">
      <c r="G409"/>
    </row>
    <row r="410" spans="7:7">
      <c r="G410"/>
    </row>
    <row r="411" spans="7:7">
      <c r="G411"/>
    </row>
    <row r="412" spans="7:7">
      <c r="G412"/>
    </row>
    <row r="413" spans="7:7">
      <c r="G413"/>
    </row>
    <row r="414" spans="7:7">
      <c r="G414"/>
    </row>
    <row r="415" spans="7:7">
      <c r="G415"/>
    </row>
    <row r="416" spans="7:7">
      <c r="G416"/>
    </row>
    <row r="417" spans="7:7">
      <c r="G417"/>
    </row>
    <row r="418" spans="7:7">
      <c r="G418"/>
    </row>
    <row r="419" spans="7:7">
      <c r="G419"/>
    </row>
    <row r="420" spans="7:7">
      <c r="G420"/>
    </row>
    <row r="421" spans="7:7">
      <c r="G421"/>
    </row>
    <row r="422" spans="7:7">
      <c r="G422"/>
    </row>
    <row r="423" spans="7:7">
      <c r="G423"/>
    </row>
    <row r="424" spans="7:7">
      <c r="G424"/>
    </row>
    <row r="425" spans="7:7">
      <c r="G425"/>
    </row>
    <row r="426" spans="7:7">
      <c r="G426"/>
    </row>
    <row r="427" spans="7:7">
      <c r="G427"/>
    </row>
    <row r="428" spans="7:7">
      <c r="G428"/>
    </row>
    <row r="429" spans="7:7">
      <c r="G429"/>
    </row>
    <row r="430" spans="7:7">
      <c r="G430"/>
    </row>
    <row r="431" spans="7:7">
      <c r="G431"/>
    </row>
    <row r="432" spans="7:7">
      <c r="G432"/>
    </row>
    <row r="433" spans="7:7">
      <c r="G433"/>
    </row>
    <row r="434" spans="7:7">
      <c r="G434"/>
    </row>
    <row r="435" spans="7:7">
      <c r="G435"/>
    </row>
    <row r="436" spans="7:7">
      <c r="G436"/>
    </row>
    <row r="437" spans="7:7">
      <c r="G437"/>
    </row>
    <row r="438" spans="7:7">
      <c r="G438"/>
    </row>
    <row r="439" spans="7:7">
      <c r="G439"/>
    </row>
    <row r="440" spans="7:7">
      <c r="G440"/>
    </row>
    <row r="441" spans="7:7">
      <c r="G441"/>
    </row>
    <row r="442" spans="7:7">
      <c r="G442"/>
    </row>
    <row r="443" spans="7:7">
      <c r="G443"/>
    </row>
    <row r="444" spans="7:7">
      <c r="G444"/>
    </row>
    <row r="445" spans="7:7">
      <c r="G445"/>
    </row>
    <row r="446" spans="7:7">
      <c r="G446"/>
    </row>
    <row r="447" spans="7:7">
      <c r="G447"/>
    </row>
    <row r="448" spans="7:7">
      <c r="G448"/>
    </row>
    <row r="449" spans="7:7">
      <c r="G449"/>
    </row>
    <row r="450" spans="7:7">
      <c r="G450"/>
    </row>
    <row r="451" spans="7:7">
      <c r="G451"/>
    </row>
    <row r="452" spans="7:7">
      <c r="G452"/>
    </row>
    <row r="453" spans="7:7">
      <c r="G453"/>
    </row>
    <row r="454" spans="7:7">
      <c r="G454"/>
    </row>
    <row r="455" spans="7:7">
      <c r="G455"/>
    </row>
    <row r="456" spans="7:7">
      <c r="G456"/>
    </row>
    <row r="457" spans="7:7">
      <c r="G457"/>
    </row>
    <row r="458" spans="7:7">
      <c r="G458"/>
    </row>
    <row r="459" spans="7:7">
      <c r="G459"/>
    </row>
    <row r="460" spans="7:7">
      <c r="G460"/>
    </row>
    <row r="461" spans="7:7">
      <c r="G461"/>
    </row>
    <row r="462" spans="7:7">
      <c r="G462"/>
    </row>
    <row r="463" spans="7:7">
      <c r="G463"/>
    </row>
    <row r="464" spans="7:7">
      <c r="G464"/>
    </row>
    <row r="465" spans="7:7">
      <c r="G465"/>
    </row>
    <row r="466" spans="7:7">
      <c r="G466"/>
    </row>
    <row r="467" spans="7:7">
      <c r="G467"/>
    </row>
    <row r="468" spans="7:7">
      <c r="G468"/>
    </row>
    <row r="469" spans="7:7">
      <c r="G469"/>
    </row>
    <row r="470" spans="7:7">
      <c r="G470"/>
    </row>
    <row r="471" spans="7:7">
      <c r="G471"/>
    </row>
    <row r="472" spans="7:7">
      <c r="G472"/>
    </row>
    <row r="473" spans="7:7">
      <c r="G473"/>
    </row>
    <row r="474" spans="7:7">
      <c r="G474"/>
    </row>
    <row r="475" spans="7:7">
      <c r="G475"/>
    </row>
    <row r="476" spans="7:7">
      <c r="G476"/>
    </row>
    <row r="477" spans="7:7">
      <c r="G477"/>
    </row>
    <row r="478" spans="7:7">
      <c r="G478"/>
    </row>
    <row r="479" spans="7:7">
      <c r="G479"/>
    </row>
    <row r="480" spans="7:7">
      <c r="G480"/>
    </row>
    <row r="481" spans="7:7">
      <c r="G481"/>
    </row>
    <row r="482" spans="7:7">
      <c r="G482"/>
    </row>
    <row r="483" spans="7:7">
      <c r="G483"/>
    </row>
    <row r="484" spans="7:7">
      <c r="G484"/>
    </row>
    <row r="485" spans="7:7">
      <c r="G485"/>
    </row>
    <row r="486" spans="7:7">
      <c r="G486"/>
    </row>
    <row r="487" spans="7:7">
      <c r="G487"/>
    </row>
    <row r="488" spans="7:7">
      <c r="G488"/>
    </row>
    <row r="489" spans="7:7">
      <c r="G489"/>
    </row>
    <row r="490" spans="7:7">
      <c r="G490"/>
    </row>
    <row r="491" spans="7:7">
      <c r="G491"/>
    </row>
    <row r="492" spans="7:7">
      <c r="G492"/>
    </row>
    <row r="493" spans="7:7">
      <c r="G493"/>
    </row>
    <row r="494" spans="7:7">
      <c r="G494"/>
    </row>
    <row r="495" spans="7:7">
      <c r="G495"/>
    </row>
    <row r="496" spans="7:7">
      <c r="G496"/>
    </row>
    <row r="497" spans="7:7">
      <c r="G497"/>
    </row>
    <row r="498" spans="7:7">
      <c r="G498"/>
    </row>
    <row r="499" spans="7:7">
      <c r="G499"/>
    </row>
    <row r="500" spans="7:7">
      <c r="G500"/>
    </row>
    <row r="501" spans="7:7">
      <c r="G501"/>
    </row>
    <row r="502" spans="7:7">
      <c r="G502"/>
    </row>
    <row r="503" spans="7:7">
      <c r="G503"/>
    </row>
    <row r="504" spans="7:7">
      <c r="G504"/>
    </row>
    <row r="505" spans="7:7">
      <c r="G505"/>
    </row>
    <row r="506" spans="7:7">
      <c r="G506"/>
    </row>
    <row r="507" spans="7:7">
      <c r="G507"/>
    </row>
    <row r="508" spans="7:7">
      <c r="G508"/>
    </row>
    <row r="509" spans="7:7">
      <c r="G509"/>
    </row>
    <row r="510" spans="7:7">
      <c r="G510"/>
    </row>
    <row r="511" spans="7:7">
      <c r="G511"/>
    </row>
    <row r="512" spans="7:7">
      <c r="G512"/>
    </row>
    <row r="513" spans="7:7">
      <c r="G513"/>
    </row>
    <row r="514" spans="7:7">
      <c r="G514"/>
    </row>
    <row r="515" spans="7:7">
      <c r="G515"/>
    </row>
    <row r="516" spans="7:7">
      <c r="G516"/>
    </row>
    <row r="517" spans="7:7">
      <c r="G517"/>
    </row>
    <row r="518" spans="7:7">
      <c r="G518"/>
    </row>
    <row r="519" spans="7:7">
      <c r="G519"/>
    </row>
    <row r="520" spans="7:7">
      <c r="G520"/>
    </row>
    <row r="521" spans="7:7">
      <c r="G521"/>
    </row>
    <row r="522" spans="7:7">
      <c r="G522"/>
    </row>
    <row r="523" spans="7:7">
      <c r="G523"/>
    </row>
    <row r="524" spans="7:7">
      <c r="G524"/>
    </row>
    <row r="525" spans="7:7">
      <c r="G525"/>
    </row>
    <row r="526" spans="7:7">
      <c r="G526"/>
    </row>
    <row r="527" spans="7:7">
      <c r="G527"/>
    </row>
    <row r="528" spans="7:7">
      <c r="G528"/>
    </row>
    <row r="529" spans="7:7">
      <c r="G529"/>
    </row>
    <row r="530" spans="7:7">
      <c r="G530"/>
    </row>
    <row r="531" spans="7:7">
      <c r="G531"/>
    </row>
    <row r="532" spans="7:7">
      <c r="G532"/>
    </row>
    <row r="533" spans="7:7">
      <c r="G533"/>
    </row>
    <row r="534" spans="7:7">
      <c r="G534"/>
    </row>
    <row r="535" spans="7:7">
      <c r="G535"/>
    </row>
    <row r="536" spans="7:7">
      <c r="G536"/>
    </row>
    <row r="537" spans="7:7">
      <c r="G537"/>
    </row>
    <row r="538" spans="7:7">
      <c r="G538"/>
    </row>
    <row r="539" spans="7:7">
      <c r="G539"/>
    </row>
    <row r="540" spans="7:7">
      <c r="G540"/>
    </row>
    <row r="541" spans="7:7">
      <c r="G541"/>
    </row>
    <row r="542" spans="7:7">
      <c r="G542"/>
    </row>
    <row r="543" spans="7:7">
      <c r="G543"/>
    </row>
    <row r="544" spans="7:7">
      <c r="G544"/>
    </row>
    <row r="545" spans="7:7">
      <c r="G545"/>
    </row>
    <row r="546" spans="7:7">
      <c r="G546"/>
    </row>
    <row r="547" spans="7:7">
      <c r="G547"/>
    </row>
    <row r="548" spans="7:7">
      <c r="G548"/>
    </row>
    <row r="549" spans="7:7">
      <c r="G549"/>
    </row>
    <row r="550" spans="7:7">
      <c r="G550"/>
    </row>
    <row r="551" spans="7:7">
      <c r="G551"/>
    </row>
    <row r="552" spans="7:7">
      <c r="G552"/>
    </row>
    <row r="553" spans="7:7">
      <c r="G553"/>
    </row>
    <row r="554" spans="7:7">
      <c r="G554"/>
    </row>
    <row r="555" spans="7:7">
      <c r="G555"/>
    </row>
    <row r="556" spans="7:7">
      <c r="G556"/>
    </row>
    <row r="557" spans="7:7">
      <c r="G557"/>
    </row>
    <row r="558" spans="7:7">
      <c r="G558"/>
    </row>
    <row r="559" spans="7:7">
      <c r="G559"/>
    </row>
    <row r="560" spans="7:7">
      <c r="G560"/>
    </row>
    <row r="561" spans="7:7">
      <c r="G561"/>
    </row>
    <row r="562" spans="7:7">
      <c r="G562"/>
    </row>
    <row r="563" spans="7:7">
      <c r="G563"/>
    </row>
    <row r="564" spans="7:7">
      <c r="G564"/>
    </row>
    <row r="565" spans="7:7">
      <c r="G565"/>
    </row>
    <row r="566" spans="7:7">
      <c r="G566"/>
    </row>
    <row r="567" spans="7:7">
      <c r="G567"/>
    </row>
    <row r="568" spans="7:7">
      <c r="G568"/>
    </row>
    <row r="569" spans="7:7">
      <c r="G569"/>
    </row>
    <row r="570" spans="7:7">
      <c r="G570"/>
    </row>
    <row r="571" spans="7:7">
      <c r="G571"/>
    </row>
    <row r="572" spans="7:7">
      <c r="G572"/>
    </row>
    <row r="573" spans="7:7">
      <c r="G573"/>
    </row>
    <row r="574" spans="7:7">
      <c r="G574"/>
    </row>
    <row r="575" spans="7:7">
      <c r="G575"/>
    </row>
    <row r="576" spans="7:7">
      <c r="G576"/>
    </row>
    <row r="577" spans="7:7">
      <c r="G577"/>
    </row>
    <row r="578" spans="7:7">
      <c r="G578"/>
    </row>
    <row r="579" spans="7:7">
      <c r="G579"/>
    </row>
    <row r="580" spans="7:7">
      <c r="G580"/>
    </row>
    <row r="581" spans="7:7">
      <c r="G581"/>
    </row>
    <row r="582" spans="7:7">
      <c r="G582"/>
    </row>
    <row r="583" spans="7:7">
      <c r="G583"/>
    </row>
    <row r="584" spans="7:7">
      <c r="G584"/>
    </row>
    <row r="585" spans="7:7">
      <c r="G585"/>
    </row>
    <row r="586" spans="7:7">
      <c r="G586"/>
    </row>
    <row r="587" spans="7:7">
      <c r="G587"/>
    </row>
    <row r="588" spans="7:7">
      <c r="G588"/>
    </row>
    <row r="589" spans="7:7">
      <c r="G589"/>
    </row>
    <row r="590" spans="7:7">
      <c r="G590"/>
    </row>
    <row r="591" spans="7:7">
      <c r="G591"/>
    </row>
    <row r="592" spans="7:7">
      <c r="G592"/>
    </row>
    <row r="593" spans="7:7">
      <c r="G593"/>
    </row>
    <row r="594" spans="7:7">
      <c r="G594"/>
    </row>
    <row r="595" spans="7:7">
      <c r="G595"/>
    </row>
    <row r="596" spans="7:7">
      <c r="G596"/>
    </row>
    <row r="597" spans="7:7">
      <c r="G597"/>
    </row>
    <row r="598" spans="7:7">
      <c r="G598"/>
    </row>
    <row r="599" spans="7:7">
      <c r="G599"/>
    </row>
    <row r="600" spans="7:7">
      <c r="G600"/>
    </row>
    <row r="601" spans="7:7">
      <c r="G601"/>
    </row>
    <row r="602" spans="7:7">
      <c r="G602"/>
    </row>
    <row r="603" spans="7:7">
      <c r="G603"/>
    </row>
    <row r="604" spans="7:7">
      <c r="G604"/>
    </row>
    <row r="605" spans="7:7">
      <c r="G605"/>
    </row>
    <row r="606" spans="7:7">
      <c r="G606"/>
    </row>
    <row r="607" spans="7:7">
      <c r="G607"/>
    </row>
    <row r="608" spans="7:7">
      <c r="G608"/>
    </row>
    <row r="609" spans="7:7">
      <c r="G609"/>
    </row>
    <row r="610" spans="7:7">
      <c r="G610"/>
    </row>
    <row r="611" spans="7:7">
      <c r="G611"/>
    </row>
    <row r="612" spans="7:7">
      <c r="G612"/>
    </row>
    <row r="613" spans="7:7">
      <c r="G613"/>
    </row>
    <row r="614" spans="7:7">
      <c r="G614"/>
    </row>
    <row r="615" spans="7:7">
      <c r="G615"/>
    </row>
    <row r="616" spans="7:7">
      <c r="G616"/>
    </row>
    <row r="617" spans="7:7">
      <c r="G617"/>
    </row>
    <row r="618" spans="7:7">
      <c r="G618"/>
    </row>
    <row r="619" spans="7:7">
      <c r="G619"/>
    </row>
    <row r="620" spans="7:7">
      <c r="G620"/>
    </row>
    <row r="621" spans="7:7">
      <c r="G621"/>
    </row>
    <row r="622" spans="7:7">
      <c r="G622"/>
    </row>
    <row r="623" spans="7:7">
      <c r="G623"/>
    </row>
    <row r="624" spans="7:7">
      <c r="G624"/>
    </row>
    <row r="625" spans="7:7">
      <c r="G625"/>
    </row>
    <row r="626" spans="7:7">
      <c r="G626"/>
    </row>
    <row r="627" spans="7:7">
      <c r="G627"/>
    </row>
    <row r="628" spans="7:7">
      <c r="G628"/>
    </row>
    <row r="629" spans="7:7">
      <c r="G629"/>
    </row>
    <row r="630" spans="7:7">
      <c r="G630"/>
    </row>
    <row r="631" spans="7:7">
      <c r="G631"/>
    </row>
    <row r="632" spans="7:7">
      <c r="G632"/>
    </row>
    <row r="633" spans="7:7">
      <c r="G633"/>
    </row>
    <row r="634" spans="7:7">
      <c r="G634"/>
    </row>
    <row r="635" spans="7:7">
      <c r="G635"/>
    </row>
    <row r="636" spans="7:7">
      <c r="G636"/>
    </row>
    <row r="637" spans="7:7">
      <c r="G637"/>
    </row>
    <row r="638" spans="7:7">
      <c r="G638"/>
    </row>
    <row r="639" spans="7:7">
      <c r="G639"/>
    </row>
    <row r="640" spans="7:7">
      <c r="G640"/>
    </row>
    <row r="641" spans="7:7">
      <c r="G641"/>
    </row>
    <row r="642" spans="7:7">
      <c r="G642"/>
    </row>
    <row r="643" spans="7:7">
      <c r="G643"/>
    </row>
    <row r="644" spans="7:7">
      <c r="G644"/>
    </row>
    <row r="645" spans="7:7">
      <c r="G645"/>
    </row>
    <row r="646" spans="7:7">
      <c r="G646"/>
    </row>
    <row r="647" spans="7:7">
      <c r="G647"/>
    </row>
    <row r="648" spans="7:7">
      <c r="G648"/>
    </row>
    <row r="649" spans="7:7">
      <c r="G649"/>
    </row>
    <row r="650" spans="7:7">
      <c r="G650"/>
    </row>
    <row r="651" spans="7:7">
      <c r="G651"/>
    </row>
    <row r="652" spans="7:7">
      <c r="G652"/>
    </row>
    <row r="653" spans="7:7">
      <c r="G653"/>
    </row>
    <row r="654" spans="7:7">
      <c r="G654"/>
    </row>
    <row r="655" spans="7:7">
      <c r="G655"/>
    </row>
    <row r="656" spans="7:7">
      <c r="G656"/>
    </row>
    <row r="657" spans="7:7">
      <c r="G657"/>
    </row>
    <row r="658" spans="7:7">
      <c r="G658"/>
    </row>
    <row r="659" spans="7:7">
      <c r="G659"/>
    </row>
    <row r="660" spans="7:7">
      <c r="G660"/>
    </row>
    <row r="661" spans="7:7">
      <c r="G661"/>
    </row>
    <row r="662" spans="7:7">
      <c r="G662"/>
    </row>
    <row r="663" spans="7:7">
      <c r="G663"/>
    </row>
    <row r="664" spans="7:7">
      <c r="G664"/>
    </row>
    <row r="665" spans="7:7">
      <c r="G665"/>
    </row>
    <row r="666" spans="7:7">
      <c r="G666"/>
    </row>
    <row r="667" spans="7:7">
      <c r="G667"/>
    </row>
    <row r="668" spans="7:7">
      <c r="G668"/>
    </row>
    <row r="669" spans="7:7">
      <c r="G669"/>
    </row>
    <row r="670" spans="7:7">
      <c r="G670"/>
    </row>
    <row r="671" spans="7:7">
      <c r="G671"/>
    </row>
    <row r="672" spans="7:7">
      <c r="G672"/>
    </row>
    <row r="673" spans="7:7">
      <c r="G673"/>
    </row>
    <row r="674" spans="7:7">
      <c r="G674"/>
    </row>
    <row r="675" spans="7:7">
      <c r="G675"/>
    </row>
    <row r="676" spans="7:7">
      <c r="G676"/>
    </row>
    <row r="677" spans="7:7">
      <c r="G677"/>
    </row>
    <row r="678" spans="7:7">
      <c r="G678"/>
    </row>
    <row r="679" spans="7:7">
      <c r="G679"/>
    </row>
    <row r="680" spans="7:7">
      <c r="G680"/>
    </row>
    <row r="681" spans="7:7">
      <c r="G681"/>
    </row>
    <row r="682" spans="7:7">
      <c r="G682"/>
    </row>
    <row r="683" spans="7:7">
      <c r="G683"/>
    </row>
    <row r="684" spans="7:7">
      <c r="G684"/>
    </row>
    <row r="685" spans="7:7">
      <c r="G685"/>
    </row>
    <row r="686" spans="7:7">
      <c r="G686"/>
    </row>
    <row r="687" spans="7:7">
      <c r="G687"/>
    </row>
    <row r="688" spans="7:7">
      <c r="G688"/>
    </row>
    <row r="689" spans="7:7">
      <c r="G689"/>
    </row>
    <row r="690" spans="7:7">
      <c r="G690"/>
    </row>
    <row r="691" spans="7:7">
      <c r="G691"/>
    </row>
    <row r="692" spans="7:7">
      <c r="G692"/>
    </row>
    <row r="693" spans="7:7">
      <c r="G693"/>
    </row>
    <row r="694" spans="7:7">
      <c r="G694"/>
    </row>
    <row r="695" spans="7:7">
      <c r="G695"/>
    </row>
    <row r="696" spans="7:7">
      <c r="G696"/>
    </row>
    <row r="697" spans="7:7">
      <c r="G697"/>
    </row>
    <row r="698" spans="7:7">
      <c r="G698"/>
    </row>
    <row r="699" spans="7:7">
      <c r="G699"/>
    </row>
    <row r="700" spans="7:7">
      <c r="G700"/>
    </row>
    <row r="701" spans="7:7">
      <c r="G701"/>
    </row>
    <row r="702" spans="7:7">
      <c r="G702"/>
    </row>
    <row r="703" spans="7:7">
      <c r="G703"/>
    </row>
    <row r="704" spans="7:7">
      <c r="G704"/>
    </row>
    <row r="705" spans="7:7">
      <c r="G705"/>
    </row>
    <row r="706" spans="7:7">
      <c r="G706"/>
    </row>
    <row r="707" spans="7:7">
      <c r="G707"/>
    </row>
    <row r="708" spans="7:7">
      <c r="G708"/>
    </row>
    <row r="709" spans="7:7">
      <c r="G709"/>
    </row>
    <row r="710" spans="7:7">
      <c r="G710"/>
    </row>
    <row r="711" spans="7:7">
      <c r="G711"/>
    </row>
    <row r="712" spans="7:7">
      <c r="G712"/>
    </row>
    <row r="713" spans="7:7">
      <c r="G713"/>
    </row>
    <row r="714" spans="7:7">
      <c r="G714"/>
    </row>
    <row r="715" spans="7:7">
      <c r="G715"/>
    </row>
    <row r="716" spans="7:7">
      <c r="G716"/>
    </row>
    <row r="717" spans="7:7">
      <c r="G717"/>
    </row>
    <row r="718" spans="7:7">
      <c r="G718"/>
    </row>
    <row r="719" spans="7:7">
      <c r="G719"/>
    </row>
    <row r="720" spans="7:7">
      <c r="G720"/>
    </row>
    <row r="721" spans="7:7">
      <c r="G721"/>
    </row>
    <row r="722" spans="7:7">
      <c r="G722"/>
    </row>
    <row r="723" spans="7:7">
      <c r="G723"/>
    </row>
    <row r="724" spans="7:7">
      <c r="G724"/>
    </row>
    <row r="725" spans="7:7">
      <c r="G725"/>
    </row>
    <row r="726" spans="7:7">
      <c r="G726"/>
    </row>
    <row r="727" spans="7:7">
      <c r="G727"/>
    </row>
    <row r="728" spans="7:7">
      <c r="G728"/>
    </row>
    <row r="729" spans="7:7">
      <c r="G729"/>
    </row>
    <row r="730" spans="7:7">
      <c r="G730"/>
    </row>
    <row r="731" spans="7:7">
      <c r="G731"/>
    </row>
    <row r="732" spans="7:7">
      <c r="G732"/>
    </row>
    <row r="733" spans="7:7">
      <c r="G733"/>
    </row>
    <row r="734" spans="7:7">
      <c r="G734"/>
    </row>
    <row r="735" spans="7:7">
      <c r="G735"/>
    </row>
    <row r="736" spans="7:7">
      <c r="G736"/>
    </row>
    <row r="737" spans="7:7">
      <c r="G737"/>
    </row>
    <row r="738" spans="7:7">
      <c r="G738"/>
    </row>
    <row r="739" spans="7:7">
      <c r="G739"/>
    </row>
    <row r="740" spans="7:7">
      <c r="G740"/>
    </row>
    <row r="741" spans="7:7">
      <c r="G741"/>
    </row>
    <row r="742" spans="7:7">
      <c r="G742"/>
    </row>
    <row r="743" spans="7:7">
      <c r="G743"/>
    </row>
    <row r="744" spans="7:7">
      <c r="G744"/>
    </row>
    <row r="745" spans="7:7">
      <c r="G745"/>
    </row>
    <row r="746" spans="7:7">
      <c r="G746"/>
    </row>
    <row r="747" spans="7:7">
      <c r="G747"/>
    </row>
    <row r="748" spans="7:7">
      <c r="G748"/>
    </row>
    <row r="749" spans="7:7">
      <c r="G749"/>
    </row>
    <row r="750" spans="7:7">
      <c r="G750"/>
    </row>
    <row r="751" spans="7:7">
      <c r="G751"/>
    </row>
    <row r="752" spans="7:7">
      <c r="G752"/>
    </row>
    <row r="753" spans="7:7">
      <c r="G753"/>
    </row>
    <row r="754" spans="7:7">
      <c r="G754"/>
    </row>
    <row r="755" spans="7:7">
      <c r="G755"/>
    </row>
    <row r="756" spans="7:7">
      <c r="G756"/>
    </row>
    <row r="757" spans="7:7">
      <c r="G757"/>
    </row>
    <row r="758" spans="7:7">
      <c r="G758"/>
    </row>
    <row r="759" spans="7:7">
      <c r="G759"/>
    </row>
    <row r="760" spans="7:7">
      <c r="G760"/>
    </row>
    <row r="761" spans="7:7">
      <c r="G761"/>
    </row>
    <row r="762" spans="7:7">
      <c r="G762"/>
    </row>
    <row r="763" spans="7:7">
      <c r="G763"/>
    </row>
    <row r="764" spans="7:7">
      <c r="G764"/>
    </row>
    <row r="765" spans="7:7">
      <c r="G765"/>
    </row>
    <row r="766" spans="7:7">
      <c r="G766"/>
    </row>
    <row r="767" spans="7:7">
      <c r="G767"/>
    </row>
    <row r="768" spans="7:7">
      <c r="G768"/>
    </row>
    <row r="769" spans="7:7">
      <c r="G769"/>
    </row>
    <row r="770" spans="7:7">
      <c r="G770"/>
    </row>
    <row r="771" spans="7:7">
      <c r="G771"/>
    </row>
    <row r="772" spans="7:7">
      <c r="G772"/>
    </row>
    <row r="773" spans="7:7">
      <c r="G773"/>
    </row>
    <row r="774" spans="7:7">
      <c r="G774"/>
    </row>
    <row r="775" spans="7:7">
      <c r="G775"/>
    </row>
    <row r="776" spans="7:7">
      <c r="G776"/>
    </row>
    <row r="777" spans="7:7">
      <c r="G777"/>
    </row>
    <row r="778" spans="7:7">
      <c r="G778"/>
    </row>
    <row r="779" spans="7:7">
      <c r="G779"/>
    </row>
    <row r="780" spans="7:7">
      <c r="G780"/>
    </row>
    <row r="781" spans="7:7">
      <c r="G781"/>
    </row>
    <row r="782" spans="7:7">
      <c r="G782"/>
    </row>
    <row r="783" spans="7:7">
      <c r="G783"/>
    </row>
    <row r="784" spans="7:7">
      <c r="G784"/>
    </row>
    <row r="785" spans="7:7">
      <c r="G785"/>
    </row>
    <row r="786" spans="7:7">
      <c r="G786"/>
    </row>
    <row r="787" spans="7:7">
      <c r="G787"/>
    </row>
    <row r="788" spans="7:7">
      <c r="G788"/>
    </row>
    <row r="789" spans="7:7">
      <c r="G789"/>
    </row>
    <row r="790" spans="7:7">
      <c r="G790"/>
    </row>
    <row r="791" spans="7:7">
      <c r="G791"/>
    </row>
    <row r="792" spans="7:7">
      <c r="G792"/>
    </row>
    <row r="793" spans="7:7">
      <c r="G793"/>
    </row>
    <row r="794" spans="7:7">
      <c r="G794"/>
    </row>
    <row r="795" spans="7:7">
      <c r="G795"/>
    </row>
    <row r="796" spans="7:7">
      <c r="G796"/>
    </row>
    <row r="797" spans="7:7">
      <c r="G797"/>
    </row>
    <row r="798" spans="7:7">
      <c r="G798"/>
    </row>
    <row r="799" spans="7:7">
      <c r="G799"/>
    </row>
    <row r="800" spans="7:7">
      <c r="G800"/>
    </row>
    <row r="801" spans="7:7">
      <c r="G801"/>
    </row>
    <row r="802" spans="7:7">
      <c r="G802"/>
    </row>
    <row r="803" spans="7:7">
      <c r="G803"/>
    </row>
    <row r="804" spans="7:7">
      <c r="G804"/>
    </row>
    <row r="805" spans="7:7">
      <c r="G805"/>
    </row>
    <row r="806" spans="7:7">
      <c r="G806"/>
    </row>
    <row r="807" spans="7:7">
      <c r="G807"/>
    </row>
    <row r="808" spans="7:7">
      <c r="G808"/>
    </row>
    <row r="809" spans="7:7">
      <c r="G809"/>
    </row>
    <row r="810" spans="7:7">
      <c r="G810"/>
    </row>
    <row r="811" spans="7:7">
      <c r="G811"/>
    </row>
    <row r="812" spans="7:7">
      <c r="G812"/>
    </row>
    <row r="813" spans="7:7">
      <c r="G813"/>
    </row>
    <row r="814" spans="7:7">
      <c r="G814"/>
    </row>
    <row r="815" spans="7:7">
      <c r="G815"/>
    </row>
    <row r="816" spans="7:7">
      <c r="G816"/>
    </row>
    <row r="817" spans="7:7">
      <c r="G817"/>
    </row>
    <row r="818" spans="7:7">
      <c r="G818"/>
    </row>
    <row r="819" spans="7:7">
      <c r="G819"/>
    </row>
    <row r="820" spans="7:7">
      <c r="G820"/>
    </row>
    <row r="821" spans="7:7">
      <c r="G821"/>
    </row>
    <row r="822" spans="7:7">
      <c r="G822"/>
    </row>
    <row r="823" spans="7:7">
      <c r="G823"/>
    </row>
    <row r="824" spans="7:7">
      <c r="G824"/>
    </row>
    <row r="825" spans="7:7">
      <c r="G825"/>
    </row>
    <row r="826" spans="7:7">
      <c r="G826"/>
    </row>
    <row r="827" spans="7:7">
      <c r="G827"/>
    </row>
    <row r="828" spans="7:7">
      <c r="G828"/>
    </row>
    <row r="829" spans="7:7">
      <c r="G829"/>
    </row>
    <row r="830" spans="7:7">
      <c r="G830"/>
    </row>
    <row r="831" spans="7:7">
      <c r="G831"/>
    </row>
    <row r="832" spans="7:7">
      <c r="G832"/>
    </row>
    <row r="833" spans="7:7">
      <c r="G833"/>
    </row>
    <row r="834" spans="7:7">
      <c r="G834"/>
    </row>
    <row r="835" spans="7:7">
      <c r="G835"/>
    </row>
    <row r="836" spans="7:7">
      <c r="G836"/>
    </row>
    <row r="837" spans="7:7">
      <c r="G837"/>
    </row>
    <row r="838" spans="7:7">
      <c r="G838"/>
    </row>
    <row r="839" spans="7:7">
      <c r="G839"/>
    </row>
    <row r="840" spans="7:7">
      <c r="G840"/>
    </row>
    <row r="841" spans="7:7">
      <c r="G841"/>
    </row>
    <row r="842" spans="7:7">
      <c r="G842"/>
    </row>
    <row r="843" spans="7:7">
      <c r="G843"/>
    </row>
    <row r="844" spans="7:7">
      <c r="G844"/>
    </row>
    <row r="845" spans="7:7">
      <c r="G845"/>
    </row>
    <row r="846" spans="7:7">
      <c r="G846"/>
    </row>
    <row r="847" spans="7:7">
      <c r="G847"/>
    </row>
    <row r="848" spans="7:7">
      <c r="G848"/>
    </row>
    <row r="849" spans="7:7">
      <c r="G849"/>
    </row>
    <row r="850" spans="7:7">
      <c r="G850"/>
    </row>
    <row r="851" spans="7:7">
      <c r="G851"/>
    </row>
    <row r="852" spans="7:7">
      <c r="G852"/>
    </row>
    <row r="853" spans="7:7">
      <c r="G853"/>
    </row>
    <row r="854" spans="7:7">
      <c r="G854"/>
    </row>
    <row r="855" spans="7:7">
      <c r="G855"/>
    </row>
    <row r="856" spans="7:7">
      <c r="G856"/>
    </row>
    <row r="857" spans="7:7">
      <c r="G857"/>
    </row>
    <row r="858" spans="7:7">
      <c r="G858"/>
    </row>
    <row r="859" spans="7:7">
      <c r="G859"/>
    </row>
    <row r="860" spans="7:7">
      <c r="G860"/>
    </row>
    <row r="861" spans="7:7">
      <c r="G861"/>
    </row>
    <row r="862" spans="7:7">
      <c r="G862"/>
    </row>
    <row r="863" spans="7:7">
      <c r="G863"/>
    </row>
    <row r="864" spans="7:7">
      <c r="G864"/>
    </row>
    <row r="865" spans="7:7">
      <c r="G865"/>
    </row>
    <row r="866" spans="7:7">
      <c r="G866"/>
    </row>
    <row r="867" spans="7:7">
      <c r="G867"/>
    </row>
    <row r="868" spans="7:7">
      <c r="G868"/>
    </row>
    <row r="869" spans="7:7">
      <c r="G869"/>
    </row>
    <row r="870" spans="7:7">
      <c r="G870"/>
    </row>
    <row r="871" spans="7:7">
      <c r="G871"/>
    </row>
    <row r="872" spans="7:7">
      <c r="G872"/>
    </row>
    <row r="873" spans="7:7">
      <c r="G873"/>
    </row>
    <row r="874" spans="7:7">
      <c r="G874"/>
    </row>
    <row r="875" spans="7:7">
      <c r="G875"/>
    </row>
    <row r="876" spans="7:7">
      <c r="G876"/>
    </row>
    <row r="877" spans="7:7">
      <c r="G877"/>
    </row>
    <row r="878" spans="7:7">
      <c r="G878"/>
    </row>
    <row r="879" spans="7:7">
      <c r="G879"/>
    </row>
    <row r="880" spans="7:7">
      <c r="G880"/>
    </row>
    <row r="881" spans="7:7">
      <c r="G881"/>
    </row>
    <row r="882" spans="7:7">
      <c r="G882"/>
    </row>
    <row r="883" spans="7:7">
      <c r="G883"/>
    </row>
    <row r="884" spans="7:7">
      <c r="G884"/>
    </row>
    <row r="885" spans="7:7">
      <c r="G885"/>
    </row>
    <row r="886" spans="7:7">
      <c r="G886"/>
    </row>
    <row r="887" spans="7:7">
      <c r="G887"/>
    </row>
    <row r="888" spans="7:7">
      <c r="G888"/>
    </row>
    <row r="889" spans="7:7">
      <c r="G889"/>
    </row>
    <row r="890" spans="7:7">
      <c r="G890"/>
    </row>
    <row r="891" spans="7:7">
      <c r="G891"/>
    </row>
    <row r="892" spans="7:7">
      <c r="G892"/>
    </row>
    <row r="893" spans="7:7">
      <c r="G893"/>
    </row>
    <row r="894" spans="7:7">
      <c r="G894"/>
    </row>
    <row r="895" spans="7:7">
      <c r="G895"/>
    </row>
    <row r="896" spans="7:7">
      <c r="G896"/>
    </row>
    <row r="897" spans="7:7">
      <c r="G897"/>
    </row>
    <row r="898" spans="7:7">
      <c r="G898"/>
    </row>
    <row r="899" spans="7:7">
      <c r="G899"/>
    </row>
    <row r="900" spans="7:7">
      <c r="G900"/>
    </row>
    <row r="901" spans="7:7">
      <c r="G901"/>
    </row>
    <row r="902" spans="7:7">
      <c r="G902"/>
    </row>
    <row r="903" spans="7:7">
      <c r="G903"/>
    </row>
    <row r="904" spans="7:7">
      <c r="G904"/>
    </row>
    <row r="905" spans="7:7">
      <c r="G905"/>
    </row>
    <row r="906" spans="7:7">
      <c r="G906"/>
    </row>
    <row r="907" spans="7:7">
      <c r="G907"/>
    </row>
    <row r="908" spans="7:7">
      <c r="G908"/>
    </row>
    <row r="909" spans="7:7">
      <c r="G909"/>
    </row>
    <row r="910" spans="7:7">
      <c r="G910"/>
    </row>
    <row r="911" spans="7:7">
      <c r="G911"/>
    </row>
    <row r="912" spans="7:7">
      <c r="G912"/>
    </row>
    <row r="913" spans="7:7">
      <c r="G913"/>
    </row>
    <row r="914" spans="7:7">
      <c r="G914"/>
    </row>
    <row r="915" spans="7:7">
      <c r="G915"/>
    </row>
    <row r="916" spans="7:7">
      <c r="G916"/>
    </row>
    <row r="917" spans="7:7">
      <c r="G917"/>
    </row>
    <row r="918" spans="7:7">
      <c r="G918"/>
    </row>
    <row r="919" spans="7:7">
      <c r="G919"/>
    </row>
    <row r="920" spans="7:7">
      <c r="G920"/>
    </row>
    <row r="921" spans="7:7">
      <c r="G921"/>
    </row>
    <row r="922" spans="7:7">
      <c r="G922"/>
    </row>
    <row r="923" spans="7:7">
      <c r="G923"/>
    </row>
    <row r="924" spans="7:7">
      <c r="G924"/>
    </row>
    <row r="925" spans="7:7">
      <c r="G925"/>
    </row>
    <row r="926" spans="7:7">
      <c r="G926"/>
    </row>
    <row r="927" spans="7:7">
      <c r="G927"/>
    </row>
    <row r="928" spans="7:7">
      <c r="G928"/>
    </row>
    <row r="929" spans="7:7">
      <c r="G929"/>
    </row>
    <row r="930" spans="7:7">
      <c r="G930"/>
    </row>
    <row r="931" spans="7:7">
      <c r="G931"/>
    </row>
    <row r="932" spans="7:7">
      <c r="G932"/>
    </row>
    <row r="933" spans="7:7">
      <c r="G933"/>
    </row>
    <row r="934" spans="7:7">
      <c r="G934"/>
    </row>
    <row r="935" spans="7:7">
      <c r="G935"/>
    </row>
    <row r="936" spans="7:7">
      <c r="G936"/>
    </row>
    <row r="937" spans="7:7">
      <c r="G937"/>
    </row>
    <row r="938" spans="7:7">
      <c r="G938"/>
    </row>
    <row r="939" spans="7:7">
      <c r="G939"/>
    </row>
    <row r="940" spans="7:7">
      <c r="G940"/>
    </row>
    <row r="941" spans="7:7">
      <c r="G941"/>
    </row>
    <row r="942" spans="7:7">
      <c r="G942"/>
    </row>
    <row r="943" spans="7:7">
      <c r="G943"/>
    </row>
    <row r="944" spans="7:7">
      <c r="G944"/>
    </row>
    <row r="945" spans="7:7">
      <c r="G945"/>
    </row>
    <row r="946" spans="7:7">
      <c r="G946"/>
    </row>
    <row r="947" spans="7:7">
      <c r="G947"/>
    </row>
    <row r="948" spans="7:7">
      <c r="G948"/>
    </row>
    <row r="949" spans="7:7">
      <c r="G949"/>
    </row>
    <row r="950" spans="7:7">
      <c r="G950"/>
    </row>
    <row r="951" spans="7:7">
      <c r="G951"/>
    </row>
    <row r="952" spans="7:7">
      <c r="G952"/>
    </row>
    <row r="953" spans="7:7">
      <c r="G953"/>
    </row>
    <row r="954" spans="7:7">
      <c r="G954"/>
    </row>
    <row r="955" spans="7:7">
      <c r="G955"/>
    </row>
    <row r="956" spans="7:7">
      <c r="G956"/>
    </row>
    <row r="957" spans="7:7">
      <c r="G957"/>
    </row>
    <row r="958" spans="7:7">
      <c r="G958"/>
    </row>
    <row r="959" spans="7:7">
      <c r="G959"/>
    </row>
    <row r="960" spans="7:7">
      <c r="G960"/>
    </row>
    <row r="961" spans="7:7">
      <c r="G961"/>
    </row>
    <row r="962" spans="7:7">
      <c r="G962"/>
    </row>
    <row r="963" spans="7:7">
      <c r="G963"/>
    </row>
    <row r="964" spans="7:7">
      <c r="G964"/>
    </row>
    <row r="965" spans="7:7">
      <c r="G965"/>
    </row>
    <row r="966" spans="7:7">
      <c r="G966"/>
    </row>
    <row r="967" spans="7:7">
      <c r="G967"/>
    </row>
    <row r="968" spans="7:7">
      <c r="G968"/>
    </row>
    <row r="969" spans="7:7">
      <c r="G969"/>
    </row>
    <row r="970" spans="7:7">
      <c r="G970"/>
    </row>
    <row r="971" spans="7:7">
      <c r="G971"/>
    </row>
    <row r="972" spans="7:7">
      <c r="G972"/>
    </row>
    <row r="973" spans="7:7">
      <c r="G973"/>
    </row>
    <row r="974" spans="7:7">
      <c r="G974"/>
    </row>
    <row r="975" spans="7:7">
      <c r="G975"/>
    </row>
    <row r="976" spans="7:7">
      <c r="G976"/>
    </row>
    <row r="977" spans="7:7">
      <c r="G977"/>
    </row>
    <row r="978" spans="7:7">
      <c r="G978"/>
    </row>
    <row r="979" spans="7:7">
      <c r="G979"/>
    </row>
    <row r="980" spans="7:7">
      <c r="G980"/>
    </row>
    <row r="981" spans="7:7">
      <c r="G981"/>
    </row>
    <row r="982" spans="7:7">
      <c r="G982"/>
    </row>
    <row r="983" spans="7:7">
      <c r="G983"/>
    </row>
    <row r="984" spans="7:7">
      <c r="G984"/>
    </row>
    <row r="985" spans="7:7">
      <c r="G985"/>
    </row>
    <row r="986" spans="7:7">
      <c r="G986"/>
    </row>
    <row r="987" spans="7:7">
      <c r="G987"/>
    </row>
    <row r="988" spans="7:7">
      <c r="G988"/>
    </row>
    <row r="989" spans="7:7">
      <c r="G989"/>
    </row>
    <row r="990" spans="7:7">
      <c r="G990"/>
    </row>
    <row r="991" spans="7:7">
      <c r="G991"/>
    </row>
    <row r="992" spans="7:7">
      <c r="G992"/>
    </row>
    <row r="993" spans="7:7">
      <c r="G993"/>
    </row>
    <row r="994" spans="7:7">
      <c r="G994"/>
    </row>
    <row r="995" spans="7:7">
      <c r="G995"/>
    </row>
    <row r="996" spans="7:7">
      <c r="G996"/>
    </row>
    <row r="997" spans="7:7">
      <c r="G997"/>
    </row>
    <row r="998" spans="7:7">
      <c r="G998"/>
    </row>
    <row r="999" spans="7:7">
      <c r="G999"/>
    </row>
    <row r="1000" spans="7:7">
      <c r="G1000"/>
    </row>
    <row r="1001" spans="7:7">
      <c r="G1001"/>
    </row>
    <row r="1002" spans="7:7">
      <c r="G1002"/>
    </row>
    <row r="1003" spans="7:7">
      <c r="G1003"/>
    </row>
    <row r="1004" spans="7:7">
      <c r="G1004"/>
    </row>
    <row r="1005" spans="7:7">
      <c r="G1005"/>
    </row>
    <row r="1006" spans="7:7">
      <c r="G1006"/>
    </row>
    <row r="1007" spans="7:7">
      <c r="G1007"/>
    </row>
    <row r="1008" spans="7:7">
      <c r="G1008"/>
    </row>
    <row r="1009" spans="7:7">
      <c r="G1009"/>
    </row>
    <row r="1010" spans="7:7">
      <c r="G1010"/>
    </row>
    <row r="1011" spans="7:7">
      <c r="G1011"/>
    </row>
    <row r="1012" spans="7:7">
      <c r="G1012"/>
    </row>
    <row r="1013" spans="7:7">
      <c r="G1013"/>
    </row>
    <row r="1014" spans="7:7">
      <c r="G1014"/>
    </row>
    <row r="1015" spans="7:7">
      <c r="G1015"/>
    </row>
    <row r="1016" spans="7:7">
      <c r="G1016"/>
    </row>
    <row r="1017" spans="7:7">
      <c r="G1017"/>
    </row>
    <row r="1018" spans="7:7">
      <c r="G1018"/>
    </row>
    <row r="1019" spans="7:7">
      <c r="G1019"/>
    </row>
    <row r="1020" spans="7:7">
      <c r="G1020"/>
    </row>
    <row r="1021" spans="7:7">
      <c r="G1021"/>
    </row>
    <row r="1022" spans="7:7">
      <c r="G1022"/>
    </row>
    <row r="1023" spans="7:7">
      <c r="G1023"/>
    </row>
    <row r="1024" spans="7:7">
      <c r="G1024"/>
    </row>
    <row r="1025" spans="7:7">
      <c r="G1025"/>
    </row>
    <row r="1026" spans="7:7">
      <c r="G1026"/>
    </row>
    <row r="1027" spans="7:7">
      <c r="G1027"/>
    </row>
    <row r="1028" spans="7:7">
      <c r="G1028"/>
    </row>
    <row r="1029" spans="7:7">
      <c r="G1029"/>
    </row>
    <row r="1030" spans="7:7">
      <c r="G1030"/>
    </row>
    <row r="1031" spans="7:7">
      <c r="G1031"/>
    </row>
    <row r="1032" spans="7:7">
      <c r="G1032"/>
    </row>
    <row r="1033" spans="7:7">
      <c r="G1033"/>
    </row>
    <row r="1034" spans="7:7">
      <c r="G1034"/>
    </row>
    <row r="1035" spans="7:7">
      <c r="G1035"/>
    </row>
    <row r="1036" spans="7:7">
      <c r="G1036"/>
    </row>
    <row r="1037" spans="7:7">
      <c r="G1037"/>
    </row>
    <row r="1038" spans="7:7">
      <c r="G1038"/>
    </row>
    <row r="1039" spans="7:7">
      <c r="G1039"/>
    </row>
    <row r="1040" spans="7:7">
      <c r="G1040"/>
    </row>
    <row r="1041" spans="7:7">
      <c r="G1041"/>
    </row>
    <row r="1042" spans="7:7">
      <c r="G1042"/>
    </row>
    <row r="1043" spans="7:7">
      <c r="G1043"/>
    </row>
    <row r="1044" spans="7:7">
      <c r="G1044"/>
    </row>
    <row r="1045" spans="7:7">
      <c r="G1045"/>
    </row>
    <row r="1046" spans="7:7">
      <c r="G1046"/>
    </row>
    <row r="1047" spans="7:7">
      <c r="G1047"/>
    </row>
    <row r="1048" spans="7:7">
      <c r="G1048"/>
    </row>
    <row r="1049" spans="7:7">
      <c r="G1049"/>
    </row>
    <row r="1050" spans="7:7">
      <c r="G1050"/>
    </row>
    <row r="1051" spans="7:7">
      <c r="G1051"/>
    </row>
    <row r="1052" spans="7:7">
      <c r="G1052"/>
    </row>
    <row r="1053" spans="7:7">
      <c r="G1053"/>
    </row>
    <row r="1054" spans="7:7">
      <c r="G1054"/>
    </row>
    <row r="1055" spans="7:7">
      <c r="G1055"/>
    </row>
    <row r="1056" spans="7:7">
      <c r="G1056"/>
    </row>
    <row r="1057" spans="7:7">
      <c r="G1057"/>
    </row>
    <row r="1058" spans="7:7">
      <c r="G1058"/>
    </row>
    <row r="1059" spans="7:7">
      <c r="G1059"/>
    </row>
    <row r="1060" spans="7:7">
      <c r="G1060"/>
    </row>
    <row r="1061" spans="7:7">
      <c r="G1061"/>
    </row>
    <row r="1062" spans="7:7">
      <c r="G1062"/>
    </row>
    <row r="1063" spans="7:7">
      <c r="G1063"/>
    </row>
  </sheetData>
  <mergeCells count="2">
    <mergeCell ref="A1:H1"/>
    <mergeCell ref="A2:H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95"/>
  <sheetViews>
    <sheetView workbookViewId="0"/>
  </sheetViews>
  <sheetFormatPr defaultRowHeight="12.5"/>
  <cols>
    <col min="1" max="1" width="9.6328125" bestFit="1" customWidth="1"/>
    <col min="2" max="2" width="17" bestFit="1" customWidth="1"/>
    <col min="3" max="3" width="12.36328125" bestFit="1" customWidth="1"/>
    <col min="4" max="4" width="18.6328125" customWidth="1"/>
    <col min="5" max="5" width="11" bestFit="1" customWidth="1"/>
    <col min="6" max="6" width="7.453125" bestFit="1" customWidth="1"/>
    <col min="7" max="7" width="9.08984375" customWidth="1"/>
    <col min="8" max="8" width="5.453125" bestFit="1" customWidth="1"/>
    <col min="9" max="9" width="8.36328125" bestFit="1" customWidth="1"/>
    <col min="11" max="11" width="11" customWidth="1"/>
    <col min="12" max="12" width="17" customWidth="1"/>
    <col min="13" max="13" width="13.6328125" bestFit="1" customWidth="1"/>
  </cols>
  <sheetData>
    <row r="1" spans="1:13" ht="26.5" thickBot="1">
      <c r="A1" s="11" t="s">
        <v>34</v>
      </c>
      <c r="B1" s="11" t="s">
        <v>21</v>
      </c>
      <c r="C1" s="11" t="s">
        <v>35</v>
      </c>
      <c r="D1" s="11" t="s">
        <v>36</v>
      </c>
      <c r="E1" s="11" t="s">
        <v>37</v>
      </c>
      <c r="F1" s="11" t="s">
        <v>38</v>
      </c>
      <c r="G1" s="11" t="s">
        <v>39</v>
      </c>
      <c r="H1" s="12" t="s">
        <v>40</v>
      </c>
      <c r="I1" s="11" t="s">
        <v>41</v>
      </c>
      <c r="J1" s="13" t="s">
        <v>42</v>
      </c>
      <c r="K1" s="13" t="s">
        <v>43</v>
      </c>
      <c r="L1" s="11" t="s">
        <v>44</v>
      </c>
      <c r="M1" s="11" t="s">
        <v>45</v>
      </c>
    </row>
    <row r="2" spans="1:13">
      <c r="A2" t="s">
        <v>86</v>
      </c>
      <c r="B2" t="s">
        <v>87</v>
      </c>
      <c r="C2" t="s">
        <v>88</v>
      </c>
      <c r="D2" t="s">
        <v>89</v>
      </c>
      <c r="E2" t="s">
        <v>70</v>
      </c>
      <c r="F2" t="s">
        <v>51</v>
      </c>
      <c r="G2">
        <v>46303</v>
      </c>
      <c r="H2" s="14" t="s">
        <v>59</v>
      </c>
      <c r="I2">
        <v>40</v>
      </c>
      <c r="J2" s="15">
        <v>21.5</v>
      </c>
      <c r="K2" s="15">
        <f t="shared" ref="K2:K33" si="0">I2*J2</f>
        <v>860</v>
      </c>
      <c r="L2" t="s">
        <v>76</v>
      </c>
      <c r="M2" s="16">
        <v>30421</v>
      </c>
    </row>
    <row r="3" spans="1:13">
      <c r="A3" t="s">
        <v>198</v>
      </c>
      <c r="B3" t="s">
        <v>199</v>
      </c>
      <c r="C3" t="s">
        <v>200</v>
      </c>
      <c r="D3" t="s">
        <v>201</v>
      </c>
      <c r="E3" t="s">
        <v>64</v>
      </c>
      <c r="F3" t="s">
        <v>51</v>
      </c>
      <c r="G3">
        <v>46293</v>
      </c>
      <c r="H3" s="14" t="s">
        <v>59</v>
      </c>
      <c r="I3">
        <v>35</v>
      </c>
      <c r="J3" s="15">
        <v>12.5</v>
      </c>
      <c r="K3" s="15">
        <f t="shared" si="0"/>
        <v>437.5</v>
      </c>
      <c r="L3" t="s">
        <v>53</v>
      </c>
      <c r="M3" s="16">
        <v>32106</v>
      </c>
    </row>
    <row r="4" spans="1:13">
      <c r="A4" t="s">
        <v>358</v>
      </c>
      <c r="B4" t="s">
        <v>359</v>
      </c>
      <c r="C4" t="s">
        <v>360</v>
      </c>
      <c r="D4" t="s">
        <v>361</v>
      </c>
      <c r="E4" t="s">
        <v>64</v>
      </c>
      <c r="F4" t="s">
        <v>51</v>
      </c>
      <c r="G4">
        <v>46277</v>
      </c>
      <c r="H4" s="14" t="s">
        <v>59</v>
      </c>
      <c r="I4">
        <v>29</v>
      </c>
      <c r="J4" s="15">
        <v>16.75</v>
      </c>
      <c r="K4" s="15">
        <f t="shared" si="0"/>
        <v>485.75</v>
      </c>
      <c r="L4" t="s">
        <v>76</v>
      </c>
      <c r="M4" s="16">
        <v>30911</v>
      </c>
    </row>
    <row r="5" spans="1:13">
      <c r="A5" t="s">
        <v>414</v>
      </c>
      <c r="B5" t="s">
        <v>415</v>
      </c>
      <c r="C5" t="s">
        <v>416</v>
      </c>
      <c r="D5" t="s">
        <v>417</v>
      </c>
      <c r="E5" t="s">
        <v>50</v>
      </c>
      <c r="F5" t="s">
        <v>51</v>
      </c>
      <c r="G5">
        <v>46271</v>
      </c>
      <c r="H5" s="14" t="s">
        <v>59</v>
      </c>
      <c r="I5">
        <v>40</v>
      </c>
      <c r="J5" s="15">
        <v>6.5</v>
      </c>
      <c r="K5" s="15">
        <f t="shared" si="0"/>
        <v>260</v>
      </c>
      <c r="L5" t="s">
        <v>95</v>
      </c>
      <c r="M5" s="16">
        <v>31959</v>
      </c>
    </row>
    <row r="6" spans="1:13">
      <c r="A6" t="s">
        <v>54</v>
      </c>
      <c r="B6" t="s">
        <v>55</v>
      </c>
      <c r="C6" t="s">
        <v>56</v>
      </c>
      <c r="D6" t="s">
        <v>57</v>
      </c>
      <c r="E6" t="s">
        <v>58</v>
      </c>
      <c r="F6" t="s">
        <v>51</v>
      </c>
      <c r="G6">
        <v>46308</v>
      </c>
      <c r="H6" s="14" t="s">
        <v>59</v>
      </c>
      <c r="I6">
        <v>35</v>
      </c>
      <c r="J6" s="15">
        <v>13.3</v>
      </c>
      <c r="K6" s="15">
        <f t="shared" si="0"/>
        <v>465.5</v>
      </c>
      <c r="L6" t="s">
        <v>53</v>
      </c>
      <c r="M6" s="16">
        <v>31233</v>
      </c>
    </row>
    <row r="7" spans="1:13">
      <c r="A7" t="s">
        <v>77</v>
      </c>
      <c r="B7" t="s">
        <v>78</v>
      </c>
      <c r="C7" t="s">
        <v>79</v>
      </c>
      <c r="D7" t="s">
        <v>80</v>
      </c>
      <c r="E7" t="s">
        <v>58</v>
      </c>
      <c r="F7" t="s">
        <v>51</v>
      </c>
      <c r="G7">
        <v>46304</v>
      </c>
      <c r="H7" s="14" t="s">
        <v>59</v>
      </c>
      <c r="I7">
        <v>35</v>
      </c>
      <c r="J7" s="15">
        <v>24</v>
      </c>
      <c r="K7" s="15">
        <f t="shared" si="0"/>
        <v>840</v>
      </c>
      <c r="L7" t="s">
        <v>81</v>
      </c>
      <c r="M7" s="16">
        <v>31933</v>
      </c>
    </row>
    <row r="8" spans="1:13">
      <c r="A8" t="s">
        <v>194</v>
      </c>
      <c r="B8" t="s">
        <v>195</v>
      </c>
      <c r="C8" t="s">
        <v>196</v>
      </c>
      <c r="D8" t="s">
        <v>197</v>
      </c>
      <c r="E8" t="s">
        <v>58</v>
      </c>
      <c r="F8" t="s">
        <v>51</v>
      </c>
      <c r="G8">
        <v>46293</v>
      </c>
      <c r="H8" s="14" t="s">
        <v>59</v>
      </c>
      <c r="I8">
        <v>40</v>
      </c>
      <c r="J8" s="15">
        <v>19.5</v>
      </c>
      <c r="K8" s="15">
        <f t="shared" si="0"/>
        <v>780</v>
      </c>
      <c r="L8" t="s">
        <v>81</v>
      </c>
      <c r="M8" s="16">
        <v>32452</v>
      </c>
    </row>
    <row r="9" spans="1:13">
      <c r="A9" t="s">
        <v>210</v>
      </c>
      <c r="B9" t="s">
        <v>211</v>
      </c>
      <c r="C9" t="s">
        <v>212</v>
      </c>
      <c r="D9" t="s">
        <v>213</v>
      </c>
      <c r="E9" t="s">
        <v>58</v>
      </c>
      <c r="F9" t="s">
        <v>51</v>
      </c>
      <c r="G9">
        <v>46292</v>
      </c>
      <c r="H9" s="14" t="s">
        <v>59</v>
      </c>
      <c r="I9">
        <v>38</v>
      </c>
      <c r="J9" s="15">
        <v>15.5</v>
      </c>
      <c r="K9" s="15">
        <f t="shared" si="0"/>
        <v>589</v>
      </c>
      <c r="L9" t="s">
        <v>95</v>
      </c>
      <c r="M9" s="16">
        <v>30484</v>
      </c>
    </row>
    <row r="10" spans="1:13">
      <c r="A10" t="s">
        <v>322</v>
      </c>
      <c r="B10" t="s">
        <v>323</v>
      </c>
      <c r="C10" t="s">
        <v>324</v>
      </c>
      <c r="D10" t="s">
        <v>325</v>
      </c>
      <c r="E10" t="s">
        <v>58</v>
      </c>
      <c r="F10" t="s">
        <v>51</v>
      </c>
      <c r="G10">
        <v>46281</v>
      </c>
      <c r="H10" s="14" t="s">
        <v>59</v>
      </c>
      <c r="I10">
        <v>35</v>
      </c>
      <c r="J10" s="15">
        <v>13.3</v>
      </c>
      <c r="K10" s="15">
        <f t="shared" si="0"/>
        <v>465.5</v>
      </c>
      <c r="L10" t="s">
        <v>53</v>
      </c>
      <c r="M10" s="16">
        <v>30768</v>
      </c>
    </row>
    <row r="11" spans="1:13">
      <c r="A11" t="s">
        <v>121</v>
      </c>
      <c r="B11" t="s">
        <v>122</v>
      </c>
      <c r="C11" t="s">
        <v>123</v>
      </c>
      <c r="D11" t="s">
        <v>124</v>
      </c>
      <c r="E11" t="s">
        <v>70</v>
      </c>
      <c r="F11" t="s">
        <v>51</v>
      </c>
      <c r="G11">
        <v>46300</v>
      </c>
      <c r="H11" s="14" t="s">
        <v>112</v>
      </c>
      <c r="I11">
        <v>36</v>
      </c>
      <c r="J11" s="15">
        <v>13.3</v>
      </c>
      <c r="K11" s="15">
        <f t="shared" si="0"/>
        <v>478.8</v>
      </c>
      <c r="L11" t="s">
        <v>76</v>
      </c>
      <c r="M11" s="16">
        <v>31696</v>
      </c>
    </row>
    <row r="12" spans="1:13">
      <c r="A12" t="s">
        <v>117</v>
      </c>
      <c r="B12" t="s">
        <v>118</v>
      </c>
      <c r="C12" t="s">
        <v>119</v>
      </c>
      <c r="D12" t="s">
        <v>120</v>
      </c>
      <c r="E12" t="s">
        <v>64</v>
      </c>
      <c r="F12" t="s">
        <v>51</v>
      </c>
      <c r="G12">
        <v>46301</v>
      </c>
      <c r="H12" s="14" t="s">
        <v>112</v>
      </c>
      <c r="I12">
        <v>40</v>
      </c>
      <c r="J12" s="15">
        <v>12.6</v>
      </c>
      <c r="K12" s="15">
        <f t="shared" si="0"/>
        <v>504</v>
      </c>
      <c r="L12" t="s">
        <v>53</v>
      </c>
      <c r="M12" s="16">
        <v>31938</v>
      </c>
    </row>
    <row r="13" spans="1:13">
      <c r="A13" t="s">
        <v>214</v>
      </c>
      <c r="B13" t="s">
        <v>215</v>
      </c>
      <c r="C13" t="s">
        <v>216</v>
      </c>
      <c r="D13" t="s">
        <v>217</v>
      </c>
      <c r="E13" t="s">
        <v>64</v>
      </c>
      <c r="F13" t="s">
        <v>51</v>
      </c>
      <c r="G13">
        <v>46291</v>
      </c>
      <c r="H13" s="14" t="s">
        <v>112</v>
      </c>
      <c r="I13">
        <v>40</v>
      </c>
      <c r="J13" s="15">
        <v>22</v>
      </c>
      <c r="K13" s="15">
        <f t="shared" si="0"/>
        <v>880</v>
      </c>
      <c r="L13" t="s">
        <v>76</v>
      </c>
      <c r="M13" s="16">
        <v>32735</v>
      </c>
    </row>
    <row r="14" spans="1:13">
      <c r="A14" t="s">
        <v>230</v>
      </c>
      <c r="B14" t="s">
        <v>231</v>
      </c>
      <c r="C14" t="s">
        <v>232</v>
      </c>
      <c r="D14" t="s">
        <v>233</v>
      </c>
      <c r="E14" t="s">
        <v>64</v>
      </c>
      <c r="F14" t="s">
        <v>51</v>
      </c>
      <c r="G14">
        <v>46290</v>
      </c>
      <c r="H14" s="14" t="s">
        <v>112</v>
      </c>
      <c r="I14">
        <v>35</v>
      </c>
      <c r="J14" s="15">
        <v>24</v>
      </c>
      <c r="K14" s="15">
        <f t="shared" si="0"/>
        <v>840</v>
      </c>
      <c r="L14" t="s">
        <v>95</v>
      </c>
      <c r="M14" s="16">
        <v>31494</v>
      </c>
    </row>
    <row r="15" spans="1:13">
      <c r="A15" t="s">
        <v>294</v>
      </c>
      <c r="B15" t="s">
        <v>295</v>
      </c>
      <c r="C15" t="s">
        <v>296</v>
      </c>
      <c r="D15" t="s">
        <v>297</v>
      </c>
      <c r="E15" t="s">
        <v>64</v>
      </c>
      <c r="F15" t="s">
        <v>51</v>
      </c>
      <c r="G15">
        <v>46283</v>
      </c>
      <c r="H15" s="14" t="s">
        <v>112</v>
      </c>
      <c r="I15">
        <v>42</v>
      </c>
      <c r="J15" s="15">
        <v>16.75</v>
      </c>
      <c r="K15" s="15">
        <f t="shared" si="0"/>
        <v>703.5</v>
      </c>
      <c r="L15" t="s">
        <v>53</v>
      </c>
      <c r="M15" s="16">
        <v>31789</v>
      </c>
    </row>
    <row r="16" spans="1:13">
      <c r="A16" t="s">
        <v>390</v>
      </c>
      <c r="B16" t="s">
        <v>391</v>
      </c>
      <c r="C16" t="s">
        <v>392</v>
      </c>
      <c r="D16" t="s">
        <v>393</v>
      </c>
      <c r="E16" t="s">
        <v>64</v>
      </c>
      <c r="F16" t="s">
        <v>51</v>
      </c>
      <c r="G16">
        <v>46274</v>
      </c>
      <c r="H16" s="14" t="s">
        <v>112</v>
      </c>
      <c r="I16">
        <v>15</v>
      </c>
      <c r="J16" s="15">
        <v>12.6</v>
      </c>
      <c r="K16" s="15">
        <f t="shared" si="0"/>
        <v>189</v>
      </c>
      <c r="L16" t="s">
        <v>53</v>
      </c>
      <c r="M16" s="16">
        <v>29648</v>
      </c>
    </row>
    <row r="17" spans="1:13">
      <c r="A17" t="s">
        <v>406</v>
      </c>
      <c r="B17" t="s">
        <v>407</v>
      </c>
      <c r="C17" t="s">
        <v>408</v>
      </c>
      <c r="D17" t="s">
        <v>409</v>
      </c>
      <c r="E17" t="s">
        <v>64</v>
      </c>
      <c r="F17" t="s">
        <v>51</v>
      </c>
      <c r="G17">
        <v>46272</v>
      </c>
      <c r="H17" s="14" t="s">
        <v>112</v>
      </c>
      <c r="I17">
        <v>35</v>
      </c>
      <c r="J17" s="15">
        <v>12.6</v>
      </c>
      <c r="K17" s="15">
        <f t="shared" si="0"/>
        <v>441</v>
      </c>
      <c r="L17" t="s">
        <v>95</v>
      </c>
      <c r="M17" s="16">
        <v>32819</v>
      </c>
    </row>
    <row r="18" spans="1:13">
      <c r="A18" t="s">
        <v>108</v>
      </c>
      <c r="B18" t="s">
        <v>109</v>
      </c>
      <c r="C18" t="s">
        <v>110</v>
      </c>
      <c r="D18" t="s">
        <v>111</v>
      </c>
      <c r="E18" t="s">
        <v>50</v>
      </c>
      <c r="F18" t="s">
        <v>51</v>
      </c>
      <c r="G18">
        <v>46301</v>
      </c>
      <c r="H18" s="14" t="s">
        <v>112</v>
      </c>
      <c r="I18">
        <v>15</v>
      </c>
      <c r="J18" s="15">
        <v>12.5</v>
      </c>
      <c r="K18" s="15">
        <f t="shared" si="0"/>
        <v>187.5</v>
      </c>
      <c r="L18" t="s">
        <v>53</v>
      </c>
      <c r="M18" s="16">
        <v>31072</v>
      </c>
    </row>
    <row r="19" spans="1:13">
      <c r="A19" t="s">
        <v>382</v>
      </c>
      <c r="B19" t="s">
        <v>383</v>
      </c>
      <c r="C19" t="s">
        <v>384</v>
      </c>
      <c r="D19" t="s">
        <v>385</v>
      </c>
      <c r="E19" t="s">
        <v>50</v>
      </c>
      <c r="F19" t="s">
        <v>51</v>
      </c>
      <c r="G19">
        <v>46275</v>
      </c>
      <c r="H19" s="14" t="s">
        <v>112</v>
      </c>
      <c r="I19">
        <v>40</v>
      </c>
      <c r="J19" s="15">
        <v>15.5</v>
      </c>
      <c r="K19" s="15">
        <f t="shared" si="0"/>
        <v>620</v>
      </c>
      <c r="L19" t="s">
        <v>81</v>
      </c>
      <c r="M19" s="16">
        <v>30988</v>
      </c>
    </row>
    <row r="20" spans="1:13">
      <c r="A20" t="s">
        <v>113</v>
      </c>
      <c r="B20" t="s">
        <v>114</v>
      </c>
      <c r="C20" t="s">
        <v>115</v>
      </c>
      <c r="D20" t="s">
        <v>116</v>
      </c>
      <c r="E20" t="s">
        <v>58</v>
      </c>
      <c r="F20" t="s">
        <v>51</v>
      </c>
      <c r="G20">
        <v>46301</v>
      </c>
      <c r="H20" s="14" t="s">
        <v>112</v>
      </c>
      <c r="I20">
        <v>40</v>
      </c>
      <c r="J20" s="15">
        <v>7.22</v>
      </c>
      <c r="K20" s="15">
        <f t="shared" si="0"/>
        <v>288.8</v>
      </c>
      <c r="L20" t="s">
        <v>81</v>
      </c>
      <c r="M20" s="16">
        <v>32275</v>
      </c>
    </row>
    <row r="21" spans="1:13">
      <c r="A21" t="s">
        <v>402</v>
      </c>
      <c r="B21" t="s">
        <v>403</v>
      </c>
      <c r="C21" t="s">
        <v>404</v>
      </c>
      <c r="D21" t="s">
        <v>405</v>
      </c>
      <c r="E21" t="s">
        <v>58</v>
      </c>
      <c r="F21" t="s">
        <v>51</v>
      </c>
      <c r="G21">
        <v>46273</v>
      </c>
      <c r="H21" s="14" t="s">
        <v>112</v>
      </c>
      <c r="I21">
        <v>40</v>
      </c>
      <c r="J21" s="15">
        <v>15</v>
      </c>
      <c r="K21" s="15">
        <f t="shared" si="0"/>
        <v>600</v>
      </c>
      <c r="L21" t="s">
        <v>81</v>
      </c>
      <c r="M21" s="16">
        <v>31690</v>
      </c>
    </row>
    <row r="22" spans="1:13">
      <c r="A22" t="s">
        <v>234</v>
      </c>
      <c r="B22" t="s">
        <v>235</v>
      </c>
      <c r="C22" t="s">
        <v>236</v>
      </c>
      <c r="D22" t="s">
        <v>237</v>
      </c>
      <c r="E22" t="s">
        <v>70</v>
      </c>
      <c r="F22" t="s">
        <v>51</v>
      </c>
      <c r="G22">
        <v>46289</v>
      </c>
      <c r="H22" s="14" t="s">
        <v>94</v>
      </c>
      <c r="I22">
        <v>15.5</v>
      </c>
      <c r="J22" s="15">
        <v>6.5</v>
      </c>
      <c r="K22" s="15">
        <f t="shared" si="0"/>
        <v>100.75</v>
      </c>
      <c r="L22" t="s">
        <v>95</v>
      </c>
      <c r="M22" s="16">
        <v>31751</v>
      </c>
    </row>
    <row r="23" spans="1:13">
      <c r="A23" t="s">
        <v>298</v>
      </c>
      <c r="B23" t="s">
        <v>299</v>
      </c>
      <c r="C23" t="s">
        <v>300</v>
      </c>
      <c r="D23" t="s">
        <v>301</v>
      </c>
      <c r="E23" t="s">
        <v>70</v>
      </c>
      <c r="F23" t="s">
        <v>51</v>
      </c>
      <c r="G23">
        <v>46283</v>
      </c>
      <c r="H23" s="14" t="s">
        <v>94</v>
      </c>
      <c r="I23">
        <v>40</v>
      </c>
      <c r="J23" s="15">
        <v>8.75</v>
      </c>
      <c r="K23" s="15">
        <f t="shared" si="0"/>
        <v>350</v>
      </c>
      <c r="L23" t="s">
        <v>76</v>
      </c>
      <c r="M23" s="16">
        <v>31580</v>
      </c>
    </row>
    <row r="24" spans="1:13">
      <c r="A24" t="s">
        <v>330</v>
      </c>
      <c r="B24" t="s">
        <v>331</v>
      </c>
      <c r="C24" t="s">
        <v>332</v>
      </c>
      <c r="D24" t="s">
        <v>333</v>
      </c>
      <c r="E24" t="s">
        <v>70</v>
      </c>
      <c r="F24" t="s">
        <v>51</v>
      </c>
      <c r="G24">
        <v>46280</v>
      </c>
      <c r="H24" s="14" t="s">
        <v>94</v>
      </c>
      <c r="I24">
        <v>40</v>
      </c>
      <c r="J24" s="15">
        <v>15.5</v>
      </c>
      <c r="K24" s="15">
        <f t="shared" si="0"/>
        <v>620</v>
      </c>
      <c r="L24" t="s">
        <v>53</v>
      </c>
      <c r="M24" s="16">
        <v>32795</v>
      </c>
    </row>
    <row r="25" spans="1:13">
      <c r="A25" t="s">
        <v>346</v>
      </c>
      <c r="B25" t="s">
        <v>347</v>
      </c>
      <c r="C25" t="s">
        <v>348</v>
      </c>
      <c r="D25" t="s">
        <v>349</v>
      </c>
      <c r="E25" t="s">
        <v>70</v>
      </c>
      <c r="F25" t="s">
        <v>51</v>
      </c>
      <c r="G25">
        <v>46278</v>
      </c>
      <c r="H25" s="14" t="s">
        <v>94</v>
      </c>
      <c r="I25">
        <v>40</v>
      </c>
      <c r="J25" s="15">
        <v>6.5</v>
      </c>
      <c r="K25" s="15">
        <f t="shared" si="0"/>
        <v>260</v>
      </c>
      <c r="L25" t="s">
        <v>95</v>
      </c>
      <c r="M25" s="16">
        <v>31689</v>
      </c>
    </row>
    <row r="26" spans="1:13">
      <c r="A26" t="s">
        <v>310</v>
      </c>
      <c r="B26" t="s">
        <v>311</v>
      </c>
      <c r="C26" t="s">
        <v>312</v>
      </c>
      <c r="D26" t="s">
        <v>313</v>
      </c>
      <c r="E26" t="s">
        <v>64</v>
      </c>
      <c r="F26" t="s">
        <v>51</v>
      </c>
      <c r="G26">
        <v>46282</v>
      </c>
      <c r="H26" s="14" t="s">
        <v>94</v>
      </c>
      <c r="I26">
        <v>40</v>
      </c>
      <c r="J26" s="15">
        <v>15.5</v>
      </c>
      <c r="K26" s="15">
        <f t="shared" si="0"/>
        <v>620</v>
      </c>
      <c r="L26" t="s">
        <v>95</v>
      </c>
      <c r="M26" s="16">
        <v>30139</v>
      </c>
    </row>
    <row r="27" spans="1:13">
      <c r="A27" t="s">
        <v>422</v>
      </c>
      <c r="B27" t="s">
        <v>423</v>
      </c>
      <c r="C27" t="s">
        <v>424</v>
      </c>
      <c r="D27" t="s">
        <v>425</v>
      </c>
      <c r="E27" t="s">
        <v>64</v>
      </c>
      <c r="F27" t="s">
        <v>51</v>
      </c>
      <c r="G27">
        <v>46271</v>
      </c>
      <c r="H27" s="14" t="s">
        <v>94</v>
      </c>
      <c r="I27">
        <v>40</v>
      </c>
      <c r="J27" s="15">
        <v>16.75</v>
      </c>
      <c r="K27" s="15">
        <f t="shared" si="0"/>
        <v>670</v>
      </c>
      <c r="L27" t="s">
        <v>76</v>
      </c>
      <c r="M27" s="16">
        <v>32135</v>
      </c>
    </row>
    <row r="28" spans="1:13">
      <c r="A28" t="s">
        <v>90</v>
      </c>
      <c r="B28" t="s">
        <v>91</v>
      </c>
      <c r="C28" t="s">
        <v>92</v>
      </c>
      <c r="D28" t="s">
        <v>93</v>
      </c>
      <c r="E28" t="s">
        <v>50</v>
      </c>
      <c r="F28" t="s">
        <v>51</v>
      </c>
      <c r="G28">
        <v>46303</v>
      </c>
      <c r="H28" s="14" t="s">
        <v>94</v>
      </c>
      <c r="I28">
        <v>35</v>
      </c>
      <c r="J28" s="15">
        <v>13.3</v>
      </c>
      <c r="K28" s="15">
        <f t="shared" si="0"/>
        <v>465.5</v>
      </c>
      <c r="L28" t="s">
        <v>95</v>
      </c>
      <c r="M28" s="16">
        <v>32905</v>
      </c>
    </row>
    <row r="29" spans="1:13">
      <c r="A29" t="s">
        <v>222</v>
      </c>
      <c r="B29" t="s">
        <v>223</v>
      </c>
      <c r="C29" t="s">
        <v>224</v>
      </c>
      <c r="D29" t="s">
        <v>225</v>
      </c>
      <c r="E29" t="s">
        <v>50</v>
      </c>
      <c r="F29" t="s">
        <v>51</v>
      </c>
      <c r="G29">
        <v>46291</v>
      </c>
      <c r="H29" s="14" t="s">
        <v>94</v>
      </c>
      <c r="I29">
        <v>40</v>
      </c>
      <c r="J29" s="15">
        <v>8.2200000000000006</v>
      </c>
      <c r="K29" s="15">
        <f t="shared" si="0"/>
        <v>328.8</v>
      </c>
      <c r="L29" t="s">
        <v>95</v>
      </c>
      <c r="M29" s="16">
        <v>31551</v>
      </c>
    </row>
    <row r="30" spans="1:13">
      <c r="A30" t="s">
        <v>318</v>
      </c>
      <c r="B30" t="s">
        <v>319</v>
      </c>
      <c r="C30" t="s">
        <v>320</v>
      </c>
      <c r="D30" t="s">
        <v>321</v>
      </c>
      <c r="E30" t="s">
        <v>50</v>
      </c>
      <c r="F30" t="s">
        <v>51</v>
      </c>
      <c r="G30">
        <v>46281</v>
      </c>
      <c r="H30" s="14" t="s">
        <v>94</v>
      </c>
      <c r="I30">
        <v>35</v>
      </c>
      <c r="J30" s="15">
        <v>24</v>
      </c>
      <c r="K30" s="15">
        <f t="shared" si="0"/>
        <v>840</v>
      </c>
      <c r="L30" t="s">
        <v>95</v>
      </c>
      <c r="M30" s="16">
        <v>31444</v>
      </c>
    </row>
    <row r="31" spans="1:13">
      <c r="A31" t="s">
        <v>334</v>
      </c>
      <c r="B31" t="s">
        <v>335</v>
      </c>
      <c r="C31" t="s">
        <v>336</v>
      </c>
      <c r="D31" t="s">
        <v>337</v>
      </c>
      <c r="E31" t="s">
        <v>50</v>
      </c>
      <c r="F31" t="s">
        <v>51</v>
      </c>
      <c r="G31">
        <v>46279</v>
      </c>
      <c r="H31" s="14" t="s">
        <v>94</v>
      </c>
      <c r="I31">
        <v>35</v>
      </c>
      <c r="J31" s="15">
        <v>12.1</v>
      </c>
      <c r="K31" s="15">
        <f t="shared" si="0"/>
        <v>423.5</v>
      </c>
      <c r="L31" t="s">
        <v>76</v>
      </c>
      <c r="M31" s="16">
        <v>33311</v>
      </c>
    </row>
    <row r="32" spans="1:13">
      <c r="A32" t="s">
        <v>350</v>
      </c>
      <c r="B32" t="s">
        <v>351</v>
      </c>
      <c r="C32" t="s">
        <v>352</v>
      </c>
      <c r="D32" t="s">
        <v>353</v>
      </c>
      <c r="E32" t="s">
        <v>50</v>
      </c>
      <c r="F32" t="s">
        <v>51</v>
      </c>
      <c r="G32">
        <v>46278</v>
      </c>
      <c r="H32" s="14" t="s">
        <v>94</v>
      </c>
      <c r="I32">
        <v>40</v>
      </c>
      <c r="J32" s="15">
        <v>7.22</v>
      </c>
      <c r="K32" s="15">
        <f t="shared" si="0"/>
        <v>288.8</v>
      </c>
      <c r="L32" t="s">
        <v>53</v>
      </c>
      <c r="M32" s="16">
        <v>30726</v>
      </c>
    </row>
    <row r="33" spans="1:13">
      <c r="A33" t="s">
        <v>290</v>
      </c>
      <c r="B33" t="s">
        <v>291</v>
      </c>
      <c r="C33" t="s">
        <v>292</v>
      </c>
      <c r="D33" t="s">
        <v>293</v>
      </c>
      <c r="E33" t="s">
        <v>58</v>
      </c>
      <c r="F33" t="s">
        <v>51</v>
      </c>
      <c r="G33">
        <v>46284</v>
      </c>
      <c r="H33" s="14" t="s">
        <v>94</v>
      </c>
      <c r="I33">
        <v>40</v>
      </c>
      <c r="J33" s="15">
        <v>12.6</v>
      </c>
      <c r="K33" s="15">
        <f t="shared" si="0"/>
        <v>504</v>
      </c>
      <c r="L33" t="s">
        <v>81</v>
      </c>
      <c r="M33" s="16">
        <v>32835</v>
      </c>
    </row>
    <row r="34" spans="1:13">
      <c r="A34" t="s">
        <v>104</v>
      </c>
      <c r="B34" t="s">
        <v>105</v>
      </c>
      <c r="C34" t="s">
        <v>106</v>
      </c>
      <c r="D34" t="s">
        <v>107</v>
      </c>
      <c r="E34" t="s">
        <v>70</v>
      </c>
      <c r="F34" t="s">
        <v>51</v>
      </c>
      <c r="G34">
        <v>46302</v>
      </c>
      <c r="H34" s="14" t="s">
        <v>65</v>
      </c>
      <c r="I34">
        <v>32</v>
      </c>
      <c r="J34" s="15">
        <v>5.5</v>
      </c>
      <c r="K34" s="15">
        <f t="shared" ref="K34:K65" si="1">I34*J34</f>
        <v>176</v>
      </c>
      <c r="L34" t="s">
        <v>76</v>
      </c>
      <c r="M34" s="16">
        <v>32968</v>
      </c>
    </row>
    <row r="35" spans="1:13">
      <c r="A35" t="s">
        <v>170</v>
      </c>
      <c r="B35" t="s">
        <v>171</v>
      </c>
      <c r="C35" t="s">
        <v>172</v>
      </c>
      <c r="D35" t="s">
        <v>173</v>
      </c>
      <c r="E35" t="s">
        <v>70</v>
      </c>
      <c r="F35" t="s">
        <v>51</v>
      </c>
      <c r="G35">
        <v>46296</v>
      </c>
      <c r="H35" s="14" t="s">
        <v>65</v>
      </c>
      <c r="I35">
        <v>40</v>
      </c>
      <c r="J35" s="15">
        <v>12.6</v>
      </c>
      <c r="K35" s="15">
        <f t="shared" si="1"/>
        <v>504</v>
      </c>
      <c r="L35" t="s">
        <v>76</v>
      </c>
      <c r="M35" s="16">
        <v>30577</v>
      </c>
    </row>
    <row r="36" spans="1:13">
      <c r="A36" t="s">
        <v>282</v>
      </c>
      <c r="B36" t="s">
        <v>283</v>
      </c>
      <c r="C36" t="s">
        <v>284</v>
      </c>
      <c r="D36" t="s">
        <v>285</v>
      </c>
      <c r="E36" t="s">
        <v>70</v>
      </c>
      <c r="F36" t="s">
        <v>51</v>
      </c>
      <c r="G36">
        <v>46285</v>
      </c>
      <c r="H36" s="14" t="s">
        <v>65</v>
      </c>
      <c r="I36">
        <v>40</v>
      </c>
      <c r="J36" s="15">
        <v>21.5</v>
      </c>
      <c r="K36" s="15">
        <f t="shared" si="1"/>
        <v>860</v>
      </c>
      <c r="L36" t="s">
        <v>53</v>
      </c>
      <c r="M36" s="16">
        <v>33261</v>
      </c>
    </row>
    <row r="37" spans="1:13">
      <c r="A37" t="s">
        <v>378</v>
      </c>
      <c r="B37" t="s">
        <v>379</v>
      </c>
      <c r="C37" t="s">
        <v>380</v>
      </c>
      <c r="D37" t="s">
        <v>381</v>
      </c>
      <c r="E37" t="s">
        <v>70</v>
      </c>
      <c r="F37" t="s">
        <v>51</v>
      </c>
      <c r="G37">
        <v>46275</v>
      </c>
      <c r="H37" s="14" t="s">
        <v>65</v>
      </c>
      <c r="I37">
        <v>40</v>
      </c>
      <c r="J37" s="15">
        <v>6.5</v>
      </c>
      <c r="K37" s="15">
        <f t="shared" si="1"/>
        <v>260</v>
      </c>
      <c r="L37" t="s">
        <v>53</v>
      </c>
      <c r="M37" s="16">
        <v>34668</v>
      </c>
    </row>
    <row r="38" spans="1:13">
      <c r="A38" t="s">
        <v>410</v>
      </c>
      <c r="B38" t="s">
        <v>411</v>
      </c>
      <c r="C38" t="s">
        <v>412</v>
      </c>
      <c r="D38" t="s">
        <v>413</v>
      </c>
      <c r="E38" t="s">
        <v>70</v>
      </c>
      <c r="F38" t="s">
        <v>51</v>
      </c>
      <c r="G38">
        <v>46272</v>
      </c>
      <c r="H38" s="14" t="s">
        <v>65</v>
      </c>
      <c r="I38">
        <v>40</v>
      </c>
      <c r="J38" s="15">
        <v>6.5</v>
      </c>
      <c r="K38" s="15">
        <f t="shared" si="1"/>
        <v>260</v>
      </c>
      <c r="L38" t="s">
        <v>76</v>
      </c>
      <c r="M38" s="16">
        <v>28964</v>
      </c>
    </row>
    <row r="39" spans="1:13">
      <c r="A39" t="s">
        <v>60</v>
      </c>
      <c r="B39" t="s">
        <v>61</v>
      </c>
      <c r="C39" t="s">
        <v>62</v>
      </c>
      <c r="D39" t="s">
        <v>63</v>
      </c>
      <c r="E39" t="s">
        <v>64</v>
      </c>
      <c r="F39" t="s">
        <v>51</v>
      </c>
      <c r="G39">
        <v>46307</v>
      </c>
      <c r="H39" s="14" t="s">
        <v>65</v>
      </c>
      <c r="I39">
        <v>42</v>
      </c>
      <c r="J39" s="15">
        <v>16.75</v>
      </c>
      <c r="K39" s="15">
        <f t="shared" si="1"/>
        <v>703.5</v>
      </c>
      <c r="L39" t="s">
        <v>53</v>
      </c>
      <c r="M39" s="16">
        <v>33080</v>
      </c>
    </row>
    <row r="40" spans="1:13">
      <c r="A40" t="s">
        <v>72</v>
      </c>
      <c r="B40" t="s">
        <v>73</v>
      </c>
      <c r="C40" t="s">
        <v>74</v>
      </c>
      <c r="D40" t="s">
        <v>75</v>
      </c>
      <c r="E40" t="s">
        <v>50</v>
      </c>
      <c r="F40" t="s">
        <v>51</v>
      </c>
      <c r="G40">
        <v>46305</v>
      </c>
      <c r="H40" s="14" t="s">
        <v>65</v>
      </c>
      <c r="I40">
        <v>40</v>
      </c>
      <c r="J40" s="15">
        <v>12.6</v>
      </c>
      <c r="K40" s="15">
        <f t="shared" si="1"/>
        <v>504</v>
      </c>
      <c r="L40" t="s">
        <v>76</v>
      </c>
      <c r="M40" s="16">
        <v>30479</v>
      </c>
    </row>
    <row r="41" spans="1:13">
      <c r="A41" t="s">
        <v>158</v>
      </c>
      <c r="B41" t="s">
        <v>159</v>
      </c>
      <c r="C41" t="s">
        <v>160</v>
      </c>
      <c r="D41" t="s">
        <v>161</v>
      </c>
      <c r="E41" t="s">
        <v>50</v>
      </c>
      <c r="F41" t="s">
        <v>51</v>
      </c>
      <c r="G41">
        <v>46297</v>
      </c>
      <c r="H41" s="14" t="s">
        <v>65</v>
      </c>
      <c r="I41">
        <v>40</v>
      </c>
      <c r="J41" s="15">
        <v>15.5</v>
      </c>
      <c r="K41" s="15">
        <f t="shared" si="1"/>
        <v>620</v>
      </c>
      <c r="L41" t="s">
        <v>95</v>
      </c>
      <c r="M41" s="16">
        <v>32827</v>
      </c>
    </row>
    <row r="42" spans="1:13">
      <c r="A42" t="s">
        <v>254</v>
      </c>
      <c r="B42" t="s">
        <v>255</v>
      </c>
      <c r="C42" t="s">
        <v>256</v>
      </c>
      <c r="D42" t="s">
        <v>257</v>
      </c>
      <c r="E42" t="s">
        <v>50</v>
      </c>
      <c r="F42" t="s">
        <v>51</v>
      </c>
      <c r="G42">
        <v>46287</v>
      </c>
      <c r="H42" s="14" t="s">
        <v>65</v>
      </c>
      <c r="I42">
        <v>40</v>
      </c>
      <c r="J42" s="15">
        <v>12.5</v>
      </c>
      <c r="K42" s="15">
        <f t="shared" si="1"/>
        <v>500</v>
      </c>
      <c r="L42" t="s">
        <v>53</v>
      </c>
      <c r="M42" s="16">
        <v>32114</v>
      </c>
    </row>
    <row r="43" spans="1:13">
      <c r="A43" t="s">
        <v>162</v>
      </c>
      <c r="B43" t="s">
        <v>163</v>
      </c>
      <c r="C43" t="s">
        <v>164</v>
      </c>
      <c r="D43" t="s">
        <v>165</v>
      </c>
      <c r="E43" t="s">
        <v>58</v>
      </c>
      <c r="F43" t="s">
        <v>51</v>
      </c>
      <c r="G43">
        <v>46297</v>
      </c>
      <c r="H43" s="14" t="s">
        <v>65</v>
      </c>
      <c r="I43">
        <v>32</v>
      </c>
      <c r="J43" s="15">
        <v>5.5</v>
      </c>
      <c r="K43" s="15">
        <f t="shared" si="1"/>
        <v>176</v>
      </c>
      <c r="L43" t="s">
        <v>95</v>
      </c>
      <c r="M43" s="16">
        <v>33454</v>
      </c>
    </row>
    <row r="44" spans="1:13">
      <c r="A44" t="s">
        <v>242</v>
      </c>
      <c r="B44" t="s">
        <v>243</v>
      </c>
      <c r="C44" t="s">
        <v>244</v>
      </c>
      <c r="D44" t="s">
        <v>245</v>
      </c>
      <c r="E44" t="s">
        <v>58</v>
      </c>
      <c r="F44" t="s">
        <v>51</v>
      </c>
      <c r="G44">
        <v>46289</v>
      </c>
      <c r="H44" s="14" t="s">
        <v>65</v>
      </c>
      <c r="I44">
        <v>32</v>
      </c>
      <c r="J44" s="15">
        <v>5.5</v>
      </c>
      <c r="K44" s="15">
        <f t="shared" si="1"/>
        <v>176</v>
      </c>
      <c r="L44" t="s">
        <v>76</v>
      </c>
      <c r="M44" s="16">
        <v>32507</v>
      </c>
    </row>
    <row r="45" spans="1:13">
      <c r="A45" t="s">
        <v>166</v>
      </c>
      <c r="B45" t="s">
        <v>167</v>
      </c>
      <c r="C45" t="s">
        <v>168</v>
      </c>
      <c r="D45" t="s">
        <v>169</v>
      </c>
      <c r="E45" t="s">
        <v>64</v>
      </c>
      <c r="F45" t="s">
        <v>51</v>
      </c>
      <c r="G45">
        <v>46296</v>
      </c>
      <c r="H45" s="14" t="s">
        <v>129</v>
      </c>
      <c r="I45">
        <v>40</v>
      </c>
      <c r="J45" s="15">
        <v>19.5</v>
      </c>
      <c r="K45" s="15">
        <f t="shared" si="1"/>
        <v>780</v>
      </c>
      <c r="L45" t="s">
        <v>53</v>
      </c>
      <c r="M45" s="16">
        <v>31359</v>
      </c>
    </row>
    <row r="46" spans="1:13">
      <c r="A46" t="s">
        <v>125</v>
      </c>
      <c r="B46" t="s">
        <v>126</v>
      </c>
      <c r="C46" t="s">
        <v>127</v>
      </c>
      <c r="D46" t="s">
        <v>128</v>
      </c>
      <c r="E46" t="s">
        <v>50</v>
      </c>
      <c r="F46" t="s">
        <v>51</v>
      </c>
      <c r="G46">
        <v>46300</v>
      </c>
      <c r="H46" s="14" t="s">
        <v>129</v>
      </c>
      <c r="I46">
        <v>40</v>
      </c>
      <c r="J46" s="15">
        <v>22</v>
      </c>
      <c r="K46" s="15">
        <f t="shared" si="1"/>
        <v>880</v>
      </c>
      <c r="L46" t="s">
        <v>95</v>
      </c>
      <c r="M46" s="16">
        <v>31174</v>
      </c>
    </row>
    <row r="47" spans="1:13">
      <c r="A47" t="s">
        <v>174</v>
      </c>
      <c r="B47" t="s">
        <v>175</v>
      </c>
      <c r="C47" t="s">
        <v>176</v>
      </c>
      <c r="D47" t="s">
        <v>177</v>
      </c>
      <c r="E47" t="s">
        <v>50</v>
      </c>
      <c r="F47" t="s">
        <v>51</v>
      </c>
      <c r="G47">
        <v>46295</v>
      </c>
      <c r="H47" s="14" t="s">
        <v>129</v>
      </c>
      <c r="I47">
        <v>32</v>
      </c>
      <c r="J47" s="15">
        <v>5.5</v>
      </c>
      <c r="K47" s="15">
        <f t="shared" si="1"/>
        <v>176</v>
      </c>
      <c r="L47" t="s">
        <v>81</v>
      </c>
      <c r="M47" s="16">
        <v>30911</v>
      </c>
    </row>
    <row r="48" spans="1:13">
      <c r="A48" t="s">
        <v>206</v>
      </c>
      <c r="B48" t="s">
        <v>207</v>
      </c>
      <c r="C48" t="s">
        <v>208</v>
      </c>
      <c r="D48" t="s">
        <v>209</v>
      </c>
      <c r="E48" t="s">
        <v>50</v>
      </c>
      <c r="F48" t="s">
        <v>51</v>
      </c>
      <c r="G48">
        <v>46292</v>
      </c>
      <c r="H48" s="14" t="s">
        <v>129</v>
      </c>
      <c r="I48">
        <v>29</v>
      </c>
      <c r="J48" s="15">
        <v>6.5</v>
      </c>
      <c r="K48" s="15">
        <f t="shared" si="1"/>
        <v>188.5</v>
      </c>
      <c r="L48" t="s">
        <v>76</v>
      </c>
      <c r="M48" s="16">
        <v>32029</v>
      </c>
    </row>
    <row r="49" spans="1:13">
      <c r="A49" t="s">
        <v>238</v>
      </c>
      <c r="B49" t="s">
        <v>239</v>
      </c>
      <c r="C49" t="s">
        <v>240</v>
      </c>
      <c r="D49" t="s">
        <v>241</v>
      </c>
      <c r="E49" t="s">
        <v>50</v>
      </c>
      <c r="F49" t="s">
        <v>51</v>
      </c>
      <c r="G49">
        <v>46289</v>
      </c>
      <c r="H49" s="14" t="s">
        <v>129</v>
      </c>
      <c r="I49">
        <v>40</v>
      </c>
      <c r="J49" s="15">
        <v>22</v>
      </c>
      <c r="K49" s="15">
        <f t="shared" si="1"/>
        <v>880</v>
      </c>
      <c r="L49" t="s">
        <v>81</v>
      </c>
      <c r="M49" s="16">
        <v>30963</v>
      </c>
    </row>
    <row r="50" spans="1:13">
      <c r="A50" t="s">
        <v>130</v>
      </c>
      <c r="B50" t="s">
        <v>131</v>
      </c>
      <c r="C50" t="s">
        <v>132</v>
      </c>
      <c r="D50" t="s">
        <v>133</v>
      </c>
      <c r="E50" t="s">
        <v>58</v>
      </c>
      <c r="F50" t="s">
        <v>51</v>
      </c>
      <c r="G50">
        <v>46299</v>
      </c>
      <c r="H50" s="14" t="s">
        <v>129</v>
      </c>
      <c r="I50">
        <v>40</v>
      </c>
      <c r="J50" s="15">
        <v>22</v>
      </c>
      <c r="K50" s="15">
        <f t="shared" si="1"/>
        <v>880</v>
      </c>
      <c r="L50" t="s">
        <v>81</v>
      </c>
      <c r="M50" s="16">
        <v>32130</v>
      </c>
    </row>
    <row r="51" spans="1:13">
      <c r="A51" t="s">
        <v>146</v>
      </c>
      <c r="B51" t="s">
        <v>147</v>
      </c>
      <c r="C51" t="s">
        <v>148</v>
      </c>
      <c r="D51" t="s">
        <v>149</v>
      </c>
      <c r="E51" t="s">
        <v>58</v>
      </c>
      <c r="F51" t="s">
        <v>51</v>
      </c>
      <c r="G51">
        <v>46298</v>
      </c>
      <c r="H51" s="14" t="s">
        <v>129</v>
      </c>
      <c r="I51">
        <v>40</v>
      </c>
      <c r="J51" s="15">
        <v>8.75</v>
      </c>
      <c r="K51" s="15">
        <f t="shared" si="1"/>
        <v>350</v>
      </c>
      <c r="L51" t="s">
        <v>81</v>
      </c>
      <c r="M51" s="16">
        <v>30714</v>
      </c>
    </row>
    <row r="52" spans="1:13">
      <c r="A52" t="s">
        <v>178</v>
      </c>
      <c r="B52" t="s">
        <v>179</v>
      </c>
      <c r="C52" t="s">
        <v>180</v>
      </c>
      <c r="D52" t="s">
        <v>181</v>
      </c>
      <c r="E52" t="s">
        <v>58</v>
      </c>
      <c r="F52" t="s">
        <v>51</v>
      </c>
      <c r="G52">
        <v>46295</v>
      </c>
      <c r="H52" s="14" t="s">
        <v>129</v>
      </c>
      <c r="I52">
        <v>40</v>
      </c>
      <c r="J52" s="15">
        <v>21.5</v>
      </c>
      <c r="K52" s="15">
        <f t="shared" si="1"/>
        <v>860</v>
      </c>
      <c r="L52" t="s">
        <v>53</v>
      </c>
      <c r="M52" s="16">
        <v>30917</v>
      </c>
    </row>
    <row r="53" spans="1:13">
      <c r="A53" t="s">
        <v>370</v>
      </c>
      <c r="B53" t="s">
        <v>371</v>
      </c>
      <c r="C53" t="s">
        <v>372</v>
      </c>
      <c r="D53" t="s">
        <v>373</v>
      </c>
      <c r="E53" t="s">
        <v>58</v>
      </c>
      <c r="F53" t="s">
        <v>51</v>
      </c>
      <c r="G53">
        <v>46276</v>
      </c>
      <c r="H53" s="14" t="s">
        <v>129</v>
      </c>
      <c r="I53">
        <v>40</v>
      </c>
      <c r="J53" s="15">
        <v>22</v>
      </c>
      <c r="K53" s="15">
        <f t="shared" si="1"/>
        <v>880</v>
      </c>
      <c r="L53" t="s">
        <v>81</v>
      </c>
      <c r="M53" s="16">
        <v>33301</v>
      </c>
    </row>
    <row r="54" spans="1:13">
      <c r="A54" t="s">
        <v>250</v>
      </c>
      <c r="B54" t="s">
        <v>251</v>
      </c>
      <c r="C54" t="s">
        <v>252</v>
      </c>
      <c r="D54" t="s">
        <v>253</v>
      </c>
      <c r="E54" t="s">
        <v>70</v>
      </c>
      <c r="F54" t="s">
        <v>51</v>
      </c>
      <c r="G54">
        <v>46288</v>
      </c>
      <c r="H54" s="14" t="s">
        <v>52</v>
      </c>
      <c r="I54">
        <v>38</v>
      </c>
      <c r="J54" s="15">
        <v>15.5</v>
      </c>
      <c r="K54" s="15">
        <f t="shared" si="1"/>
        <v>589</v>
      </c>
      <c r="L54" t="s">
        <v>95</v>
      </c>
      <c r="M54" s="16">
        <v>31923</v>
      </c>
    </row>
    <row r="55" spans="1:13">
      <c r="A55" t="s">
        <v>314</v>
      </c>
      <c r="B55" t="s">
        <v>315</v>
      </c>
      <c r="C55" t="s">
        <v>316</v>
      </c>
      <c r="D55" t="s">
        <v>317</v>
      </c>
      <c r="E55" t="s">
        <v>70</v>
      </c>
      <c r="F55" t="s">
        <v>51</v>
      </c>
      <c r="G55">
        <v>46281</v>
      </c>
      <c r="H55" s="14" t="s">
        <v>52</v>
      </c>
      <c r="I55">
        <v>35</v>
      </c>
      <c r="J55" s="15">
        <v>12.1</v>
      </c>
      <c r="K55" s="15">
        <f t="shared" si="1"/>
        <v>423.5</v>
      </c>
      <c r="L55" t="s">
        <v>76</v>
      </c>
      <c r="M55" s="16">
        <v>32470</v>
      </c>
    </row>
    <row r="56" spans="1:13">
      <c r="A56" t="s">
        <v>362</v>
      </c>
      <c r="B56" t="s">
        <v>363</v>
      </c>
      <c r="C56" t="s">
        <v>364</v>
      </c>
      <c r="D56" t="s">
        <v>365</v>
      </c>
      <c r="E56" t="s">
        <v>70</v>
      </c>
      <c r="F56" t="s">
        <v>51</v>
      </c>
      <c r="G56">
        <v>46277</v>
      </c>
      <c r="H56" s="14" t="s">
        <v>52</v>
      </c>
      <c r="I56">
        <v>40</v>
      </c>
      <c r="J56" s="15">
        <v>6.5</v>
      </c>
      <c r="K56" s="15">
        <f t="shared" si="1"/>
        <v>260</v>
      </c>
      <c r="L56" t="s">
        <v>53</v>
      </c>
      <c r="M56" s="16">
        <v>32808</v>
      </c>
    </row>
    <row r="57" spans="1:13">
      <c r="A57" t="s">
        <v>394</v>
      </c>
      <c r="B57" t="s">
        <v>395</v>
      </c>
      <c r="C57" t="s">
        <v>396</v>
      </c>
      <c r="D57" t="s">
        <v>397</v>
      </c>
      <c r="E57" t="s">
        <v>70</v>
      </c>
      <c r="F57" t="s">
        <v>51</v>
      </c>
      <c r="G57">
        <v>46273</v>
      </c>
      <c r="H57" s="14" t="s">
        <v>52</v>
      </c>
      <c r="I57">
        <v>32</v>
      </c>
      <c r="J57" s="15">
        <v>8.75</v>
      </c>
      <c r="K57" s="15">
        <f t="shared" si="1"/>
        <v>280</v>
      </c>
      <c r="L57" t="s">
        <v>95</v>
      </c>
      <c r="M57" s="16">
        <v>31753</v>
      </c>
    </row>
    <row r="58" spans="1:13">
      <c r="A58" t="s">
        <v>426</v>
      </c>
      <c r="B58" t="s">
        <v>427</v>
      </c>
      <c r="C58" t="s">
        <v>428</v>
      </c>
      <c r="D58" t="s">
        <v>429</v>
      </c>
      <c r="E58" t="s">
        <v>70</v>
      </c>
      <c r="F58" t="s">
        <v>51</v>
      </c>
      <c r="G58">
        <v>46270</v>
      </c>
      <c r="H58" s="14" t="s">
        <v>52</v>
      </c>
      <c r="I58">
        <v>40</v>
      </c>
      <c r="J58" s="15">
        <v>7.22</v>
      </c>
      <c r="K58" s="15">
        <f t="shared" si="1"/>
        <v>288.8</v>
      </c>
      <c r="L58" t="s">
        <v>81</v>
      </c>
      <c r="M58" s="16">
        <v>30648</v>
      </c>
    </row>
    <row r="59" spans="1:13">
      <c r="A59" t="s">
        <v>100</v>
      </c>
      <c r="B59" t="s">
        <v>101</v>
      </c>
      <c r="C59" t="s">
        <v>102</v>
      </c>
      <c r="D59" t="s">
        <v>103</v>
      </c>
      <c r="E59" t="s">
        <v>64</v>
      </c>
      <c r="F59" t="s">
        <v>51</v>
      </c>
      <c r="G59">
        <v>46302</v>
      </c>
      <c r="H59" s="14" t="s">
        <v>52</v>
      </c>
      <c r="I59">
        <v>35</v>
      </c>
      <c r="J59" s="15">
        <v>13.3</v>
      </c>
      <c r="K59" s="15">
        <f t="shared" si="1"/>
        <v>465.5</v>
      </c>
      <c r="L59" t="s">
        <v>76</v>
      </c>
      <c r="M59" s="16">
        <v>30902</v>
      </c>
    </row>
    <row r="60" spans="1:13">
      <c r="A60" t="s">
        <v>150</v>
      </c>
      <c r="B60" t="s">
        <v>151</v>
      </c>
      <c r="C60" t="s">
        <v>152</v>
      </c>
      <c r="D60" t="s">
        <v>153</v>
      </c>
      <c r="E60" t="s">
        <v>64</v>
      </c>
      <c r="F60" t="s">
        <v>51</v>
      </c>
      <c r="G60">
        <v>46298</v>
      </c>
      <c r="H60" s="14" t="s">
        <v>52</v>
      </c>
      <c r="I60">
        <v>40</v>
      </c>
      <c r="J60" s="15">
        <v>19.5</v>
      </c>
      <c r="K60" s="15">
        <f t="shared" si="1"/>
        <v>780</v>
      </c>
      <c r="L60" t="s">
        <v>53</v>
      </c>
      <c r="M60" s="16">
        <v>29653</v>
      </c>
    </row>
    <row r="61" spans="1:13">
      <c r="A61" t="s">
        <v>182</v>
      </c>
      <c r="B61" t="s">
        <v>183</v>
      </c>
      <c r="C61" t="s">
        <v>184</v>
      </c>
      <c r="D61" t="s">
        <v>185</v>
      </c>
      <c r="E61" t="s">
        <v>64</v>
      </c>
      <c r="F61" t="s">
        <v>51</v>
      </c>
      <c r="G61">
        <v>46295</v>
      </c>
      <c r="H61" s="14" t="s">
        <v>52</v>
      </c>
      <c r="I61">
        <v>25</v>
      </c>
      <c r="J61" s="15">
        <v>8.52</v>
      </c>
      <c r="K61" s="15">
        <f t="shared" si="1"/>
        <v>213</v>
      </c>
      <c r="L61" t="s">
        <v>95</v>
      </c>
      <c r="M61" s="16">
        <v>32855</v>
      </c>
    </row>
    <row r="62" spans="1:13">
      <c r="A62" t="s">
        <v>46</v>
      </c>
      <c r="B62" t="s">
        <v>47</v>
      </c>
      <c r="C62" t="s">
        <v>48</v>
      </c>
      <c r="D62" t="s">
        <v>49</v>
      </c>
      <c r="E62" t="s">
        <v>50</v>
      </c>
      <c r="F62" t="s">
        <v>51</v>
      </c>
      <c r="G62">
        <v>46305</v>
      </c>
      <c r="H62" s="14" t="s">
        <v>52</v>
      </c>
      <c r="I62">
        <v>35</v>
      </c>
      <c r="J62" s="15">
        <v>12.5</v>
      </c>
      <c r="K62" s="15">
        <f t="shared" si="1"/>
        <v>437.5</v>
      </c>
      <c r="L62" t="s">
        <v>53</v>
      </c>
      <c r="M62" s="16">
        <v>31770</v>
      </c>
    </row>
    <row r="63" spans="1:13">
      <c r="A63" t="s">
        <v>286</v>
      </c>
      <c r="B63" t="s">
        <v>287</v>
      </c>
      <c r="C63" t="s">
        <v>288</v>
      </c>
      <c r="D63" t="s">
        <v>289</v>
      </c>
      <c r="E63" t="s">
        <v>50</v>
      </c>
      <c r="F63" t="s">
        <v>51</v>
      </c>
      <c r="G63">
        <v>46284</v>
      </c>
      <c r="H63" s="14" t="s">
        <v>52</v>
      </c>
      <c r="I63">
        <v>38</v>
      </c>
      <c r="J63" s="15">
        <v>15.5</v>
      </c>
      <c r="K63" s="15">
        <f t="shared" si="1"/>
        <v>589</v>
      </c>
      <c r="L63" t="s">
        <v>53</v>
      </c>
      <c r="M63" s="16">
        <v>29812</v>
      </c>
    </row>
    <row r="64" spans="1:13">
      <c r="A64" t="s">
        <v>366</v>
      </c>
      <c r="B64" t="s">
        <v>367</v>
      </c>
      <c r="C64" t="s">
        <v>368</v>
      </c>
      <c r="D64" t="s">
        <v>369</v>
      </c>
      <c r="E64" t="s">
        <v>50</v>
      </c>
      <c r="F64" t="s">
        <v>51</v>
      </c>
      <c r="G64">
        <v>46276</v>
      </c>
      <c r="H64" s="14" t="s">
        <v>52</v>
      </c>
      <c r="I64">
        <v>40</v>
      </c>
      <c r="J64" s="15">
        <v>19.5</v>
      </c>
      <c r="K64" s="15">
        <f t="shared" si="1"/>
        <v>780</v>
      </c>
      <c r="L64" t="s">
        <v>53</v>
      </c>
      <c r="M64" s="16">
        <v>31759</v>
      </c>
    </row>
    <row r="65" spans="1:13">
      <c r="A65" t="s">
        <v>258</v>
      </c>
      <c r="B65" t="s">
        <v>259</v>
      </c>
      <c r="C65" t="s">
        <v>260</v>
      </c>
      <c r="D65" t="s">
        <v>261</v>
      </c>
      <c r="E65" t="s">
        <v>58</v>
      </c>
      <c r="F65" t="s">
        <v>51</v>
      </c>
      <c r="G65">
        <v>46287</v>
      </c>
      <c r="H65" s="14" t="s">
        <v>52</v>
      </c>
      <c r="I65">
        <v>40</v>
      </c>
      <c r="J65" s="15">
        <v>21.5</v>
      </c>
      <c r="K65" s="15">
        <f t="shared" si="1"/>
        <v>860</v>
      </c>
      <c r="L65" t="s">
        <v>81</v>
      </c>
      <c r="M65" s="16">
        <v>31690</v>
      </c>
    </row>
    <row r="66" spans="1:13">
      <c r="A66" t="s">
        <v>354</v>
      </c>
      <c r="B66" t="s">
        <v>355</v>
      </c>
      <c r="C66" t="s">
        <v>356</v>
      </c>
      <c r="D66" t="s">
        <v>357</v>
      </c>
      <c r="E66" t="s">
        <v>58</v>
      </c>
      <c r="F66" t="s">
        <v>51</v>
      </c>
      <c r="G66">
        <v>46277</v>
      </c>
      <c r="H66" s="14" t="s">
        <v>52</v>
      </c>
      <c r="I66">
        <v>40</v>
      </c>
      <c r="J66" s="15">
        <v>12.1</v>
      </c>
      <c r="K66" s="15">
        <f t="shared" ref="K66:K95" si="2">I66*J66</f>
        <v>484</v>
      </c>
      <c r="L66" t="s">
        <v>95</v>
      </c>
      <c r="M66" s="16">
        <v>29999</v>
      </c>
    </row>
    <row r="67" spans="1:13">
      <c r="A67" t="s">
        <v>66</v>
      </c>
      <c r="B67" t="s">
        <v>67</v>
      </c>
      <c r="C67" t="s">
        <v>68</v>
      </c>
      <c r="D67" t="s">
        <v>69</v>
      </c>
      <c r="E67" t="s">
        <v>70</v>
      </c>
      <c r="F67" t="s">
        <v>51</v>
      </c>
      <c r="G67">
        <v>46304</v>
      </c>
      <c r="H67" s="14" t="s">
        <v>71</v>
      </c>
      <c r="I67">
        <v>40</v>
      </c>
      <c r="J67" s="15">
        <v>8.75</v>
      </c>
      <c r="K67" s="15">
        <f t="shared" si="2"/>
        <v>350</v>
      </c>
      <c r="L67" t="s">
        <v>53</v>
      </c>
      <c r="M67" s="16">
        <v>32301</v>
      </c>
    </row>
    <row r="68" spans="1:13">
      <c r="A68" t="s">
        <v>266</v>
      </c>
      <c r="B68" t="s">
        <v>267</v>
      </c>
      <c r="C68" t="s">
        <v>268</v>
      </c>
      <c r="D68" t="s">
        <v>269</v>
      </c>
      <c r="E68" t="s">
        <v>70</v>
      </c>
      <c r="F68" t="s">
        <v>51</v>
      </c>
      <c r="G68">
        <v>46286</v>
      </c>
      <c r="H68" s="14" t="s">
        <v>71</v>
      </c>
      <c r="I68">
        <v>40</v>
      </c>
      <c r="J68" s="15">
        <v>21.5</v>
      </c>
      <c r="K68" s="15">
        <f t="shared" si="2"/>
        <v>860</v>
      </c>
      <c r="L68" t="s">
        <v>76</v>
      </c>
      <c r="M68" s="16">
        <v>32078</v>
      </c>
    </row>
    <row r="69" spans="1:13">
      <c r="A69" t="s">
        <v>82</v>
      </c>
      <c r="B69" t="s">
        <v>83</v>
      </c>
      <c r="C69" t="s">
        <v>84</v>
      </c>
      <c r="D69" t="s">
        <v>85</v>
      </c>
      <c r="E69" t="s">
        <v>64</v>
      </c>
      <c r="F69" t="s">
        <v>51</v>
      </c>
      <c r="G69">
        <v>46304</v>
      </c>
      <c r="H69" s="14" t="s">
        <v>71</v>
      </c>
      <c r="I69">
        <v>35</v>
      </c>
      <c r="J69" s="15">
        <v>12.1</v>
      </c>
      <c r="K69" s="15">
        <f t="shared" si="2"/>
        <v>423.5</v>
      </c>
      <c r="L69" t="s">
        <v>53</v>
      </c>
      <c r="M69" s="16">
        <v>32565</v>
      </c>
    </row>
    <row r="70" spans="1:13">
      <c r="A70" t="s">
        <v>134</v>
      </c>
      <c r="B70" t="s">
        <v>135</v>
      </c>
      <c r="C70" t="s">
        <v>136</v>
      </c>
      <c r="D70" t="s">
        <v>137</v>
      </c>
      <c r="E70" t="s">
        <v>64</v>
      </c>
      <c r="F70" t="s">
        <v>51</v>
      </c>
      <c r="G70">
        <v>46299</v>
      </c>
      <c r="H70" s="14" t="s">
        <v>71</v>
      </c>
      <c r="I70">
        <v>40</v>
      </c>
      <c r="J70" s="15">
        <v>15</v>
      </c>
      <c r="K70" s="15">
        <f t="shared" si="2"/>
        <v>600</v>
      </c>
      <c r="L70" t="s">
        <v>76</v>
      </c>
      <c r="M70" s="16">
        <v>31951</v>
      </c>
    </row>
    <row r="71" spans="1:13">
      <c r="A71" t="s">
        <v>246</v>
      </c>
      <c r="B71" t="s">
        <v>247</v>
      </c>
      <c r="C71" t="s">
        <v>248</v>
      </c>
      <c r="D71" t="s">
        <v>249</v>
      </c>
      <c r="E71" t="s">
        <v>64</v>
      </c>
      <c r="F71" t="s">
        <v>51</v>
      </c>
      <c r="G71">
        <v>46288</v>
      </c>
      <c r="H71" s="14" t="s">
        <v>71</v>
      </c>
      <c r="I71">
        <v>25</v>
      </c>
      <c r="J71" s="15">
        <v>8.52</v>
      </c>
      <c r="K71" s="15">
        <f t="shared" si="2"/>
        <v>213</v>
      </c>
      <c r="L71" t="s">
        <v>76</v>
      </c>
      <c r="M71" s="16">
        <v>31508</v>
      </c>
    </row>
    <row r="72" spans="1:13">
      <c r="A72" t="s">
        <v>342</v>
      </c>
      <c r="B72" t="s">
        <v>343</v>
      </c>
      <c r="C72" t="s">
        <v>344</v>
      </c>
      <c r="D72" t="s">
        <v>345</v>
      </c>
      <c r="E72" t="s">
        <v>64</v>
      </c>
      <c r="F72" t="s">
        <v>51</v>
      </c>
      <c r="G72">
        <v>46279</v>
      </c>
      <c r="H72" s="14" t="s">
        <v>71</v>
      </c>
      <c r="I72">
        <v>35</v>
      </c>
      <c r="J72" s="15">
        <v>13.3</v>
      </c>
      <c r="K72" s="15">
        <f t="shared" si="2"/>
        <v>465.5</v>
      </c>
      <c r="L72" t="s">
        <v>76</v>
      </c>
      <c r="M72" s="16">
        <v>33392</v>
      </c>
    </row>
    <row r="73" spans="1:13">
      <c r="A73" t="s">
        <v>142</v>
      </c>
      <c r="B73" t="s">
        <v>143</v>
      </c>
      <c r="C73" t="s">
        <v>144</v>
      </c>
      <c r="D73" t="s">
        <v>145</v>
      </c>
      <c r="E73" t="s">
        <v>50</v>
      </c>
      <c r="F73" t="s">
        <v>51</v>
      </c>
      <c r="G73">
        <v>46298</v>
      </c>
      <c r="H73" s="14" t="s">
        <v>71</v>
      </c>
      <c r="I73">
        <v>25</v>
      </c>
      <c r="J73" s="15">
        <v>8.52</v>
      </c>
      <c r="K73" s="15">
        <f t="shared" si="2"/>
        <v>213</v>
      </c>
      <c r="L73" t="s">
        <v>95</v>
      </c>
      <c r="M73" s="16">
        <v>30729</v>
      </c>
    </row>
    <row r="74" spans="1:13">
      <c r="A74" t="s">
        <v>190</v>
      </c>
      <c r="B74" t="s">
        <v>191</v>
      </c>
      <c r="C74" t="s">
        <v>192</v>
      </c>
      <c r="D74" t="s">
        <v>193</v>
      </c>
      <c r="E74" t="s">
        <v>50</v>
      </c>
      <c r="F74" t="s">
        <v>51</v>
      </c>
      <c r="G74">
        <v>46294</v>
      </c>
      <c r="H74" s="14" t="s">
        <v>71</v>
      </c>
      <c r="I74">
        <v>35</v>
      </c>
      <c r="J74" s="15">
        <v>24</v>
      </c>
      <c r="K74" s="15">
        <f t="shared" si="2"/>
        <v>840</v>
      </c>
      <c r="L74" t="s">
        <v>53</v>
      </c>
      <c r="M74" s="16">
        <v>33097</v>
      </c>
    </row>
    <row r="75" spans="1:13">
      <c r="A75" t="s">
        <v>270</v>
      </c>
      <c r="B75" t="s">
        <v>271</v>
      </c>
      <c r="C75" t="s">
        <v>272</v>
      </c>
      <c r="D75" t="s">
        <v>273</v>
      </c>
      <c r="E75" t="s">
        <v>50</v>
      </c>
      <c r="F75" t="s">
        <v>51</v>
      </c>
      <c r="G75">
        <v>46286</v>
      </c>
      <c r="H75" s="14" t="s">
        <v>71</v>
      </c>
      <c r="I75">
        <v>35</v>
      </c>
      <c r="J75" s="15">
        <v>24</v>
      </c>
      <c r="K75" s="15">
        <f t="shared" si="2"/>
        <v>840</v>
      </c>
      <c r="L75" t="s">
        <v>95</v>
      </c>
      <c r="M75" s="16">
        <v>31427</v>
      </c>
    </row>
    <row r="76" spans="1:13">
      <c r="A76" t="s">
        <v>302</v>
      </c>
      <c r="B76" t="s">
        <v>303</v>
      </c>
      <c r="C76" t="s">
        <v>304</v>
      </c>
      <c r="D76" t="s">
        <v>305</v>
      </c>
      <c r="E76" t="s">
        <v>50</v>
      </c>
      <c r="F76" t="s">
        <v>51</v>
      </c>
      <c r="G76">
        <v>46283</v>
      </c>
      <c r="H76" s="14" t="s">
        <v>71</v>
      </c>
      <c r="I76">
        <v>25</v>
      </c>
      <c r="J76" s="15">
        <v>8.52</v>
      </c>
      <c r="K76" s="15">
        <f t="shared" si="2"/>
        <v>213</v>
      </c>
      <c r="L76" t="s">
        <v>95</v>
      </c>
      <c r="M76" s="16">
        <v>31926</v>
      </c>
    </row>
    <row r="77" spans="1:13">
      <c r="A77" t="s">
        <v>430</v>
      </c>
      <c r="B77" t="s">
        <v>431</v>
      </c>
      <c r="C77" t="s">
        <v>432</v>
      </c>
      <c r="D77" t="s">
        <v>433</v>
      </c>
      <c r="E77" t="s">
        <v>50</v>
      </c>
      <c r="F77" t="s">
        <v>51</v>
      </c>
      <c r="G77">
        <v>46270</v>
      </c>
      <c r="H77" s="14" t="s">
        <v>71</v>
      </c>
      <c r="I77">
        <v>40</v>
      </c>
      <c r="J77" s="15">
        <v>12.1</v>
      </c>
      <c r="K77" s="15">
        <f t="shared" si="2"/>
        <v>484</v>
      </c>
      <c r="L77" t="s">
        <v>95</v>
      </c>
      <c r="M77" s="16">
        <v>33336</v>
      </c>
    </row>
    <row r="78" spans="1:13">
      <c r="A78" t="s">
        <v>338</v>
      </c>
      <c r="B78" t="s">
        <v>339</v>
      </c>
      <c r="C78" t="s">
        <v>340</v>
      </c>
      <c r="D78" t="s">
        <v>341</v>
      </c>
      <c r="E78" t="s">
        <v>58</v>
      </c>
      <c r="F78" t="s">
        <v>51</v>
      </c>
      <c r="G78">
        <v>46279</v>
      </c>
      <c r="H78" s="14" t="s">
        <v>71</v>
      </c>
      <c r="I78">
        <v>42</v>
      </c>
      <c r="J78" s="15">
        <v>24</v>
      </c>
      <c r="K78" s="15">
        <f t="shared" si="2"/>
        <v>1008</v>
      </c>
      <c r="L78" t="s">
        <v>81</v>
      </c>
      <c r="M78" s="16">
        <v>32839</v>
      </c>
    </row>
    <row r="79" spans="1:13">
      <c r="A79" t="s">
        <v>418</v>
      </c>
      <c r="B79" t="s">
        <v>419</v>
      </c>
      <c r="C79" t="s">
        <v>420</v>
      </c>
      <c r="D79" t="s">
        <v>421</v>
      </c>
      <c r="E79" t="s">
        <v>58</v>
      </c>
      <c r="F79" t="s">
        <v>51</v>
      </c>
      <c r="G79">
        <v>46271</v>
      </c>
      <c r="H79" s="14" t="s">
        <v>71</v>
      </c>
      <c r="I79">
        <v>15</v>
      </c>
      <c r="J79" s="15">
        <v>5.5</v>
      </c>
      <c r="K79" s="15">
        <f t="shared" si="2"/>
        <v>82.5</v>
      </c>
      <c r="L79" t="s">
        <v>53</v>
      </c>
      <c r="M79" s="16">
        <v>31838</v>
      </c>
    </row>
    <row r="80" spans="1:13">
      <c r="A80" t="s">
        <v>138</v>
      </c>
      <c r="B80" t="s">
        <v>139</v>
      </c>
      <c r="C80" t="s">
        <v>140</v>
      </c>
      <c r="D80" t="s">
        <v>141</v>
      </c>
      <c r="E80" t="s">
        <v>70</v>
      </c>
      <c r="F80" t="s">
        <v>51</v>
      </c>
      <c r="G80">
        <v>46299</v>
      </c>
      <c r="H80" s="14"/>
      <c r="I80">
        <v>35</v>
      </c>
      <c r="J80" s="15">
        <v>12.5</v>
      </c>
      <c r="K80" s="15">
        <f t="shared" si="2"/>
        <v>437.5</v>
      </c>
      <c r="L80" t="s">
        <v>53</v>
      </c>
      <c r="M80" s="16">
        <v>31614</v>
      </c>
    </row>
    <row r="81" spans="1:13">
      <c r="A81" t="s">
        <v>154</v>
      </c>
      <c r="B81" t="s">
        <v>155</v>
      </c>
      <c r="C81" t="s">
        <v>156</v>
      </c>
      <c r="D81" t="s">
        <v>157</v>
      </c>
      <c r="E81" t="s">
        <v>70</v>
      </c>
      <c r="F81" t="s">
        <v>51</v>
      </c>
      <c r="G81">
        <v>46297</v>
      </c>
      <c r="H81" s="14"/>
      <c r="I81">
        <v>40</v>
      </c>
      <c r="J81" s="15">
        <v>21.5</v>
      </c>
      <c r="K81" s="15">
        <f t="shared" si="2"/>
        <v>860</v>
      </c>
      <c r="L81" t="s">
        <v>53</v>
      </c>
      <c r="M81" s="16">
        <v>30780</v>
      </c>
    </row>
    <row r="82" spans="1:13">
      <c r="A82" t="s">
        <v>186</v>
      </c>
      <c r="B82" t="s">
        <v>187</v>
      </c>
      <c r="C82" t="s">
        <v>188</v>
      </c>
      <c r="D82" t="s">
        <v>189</v>
      </c>
      <c r="E82" t="s">
        <v>70</v>
      </c>
      <c r="F82" t="s">
        <v>51</v>
      </c>
      <c r="G82">
        <v>46294</v>
      </c>
      <c r="H82" s="14"/>
      <c r="I82">
        <v>35</v>
      </c>
      <c r="J82" s="15">
        <v>12.1</v>
      </c>
      <c r="K82" s="15">
        <f t="shared" si="2"/>
        <v>423.5</v>
      </c>
      <c r="L82" t="s">
        <v>76</v>
      </c>
      <c r="M82" s="16">
        <v>33274</v>
      </c>
    </row>
    <row r="83" spans="1:13">
      <c r="A83" t="s">
        <v>202</v>
      </c>
      <c r="B83" t="s">
        <v>203</v>
      </c>
      <c r="C83" t="s">
        <v>204</v>
      </c>
      <c r="D83" t="s">
        <v>205</v>
      </c>
      <c r="E83" t="s">
        <v>70</v>
      </c>
      <c r="F83" t="s">
        <v>51</v>
      </c>
      <c r="G83">
        <v>46293</v>
      </c>
      <c r="H83" s="14"/>
      <c r="I83">
        <v>40</v>
      </c>
      <c r="J83" s="15">
        <v>8.75</v>
      </c>
      <c r="K83" s="15">
        <f t="shared" si="2"/>
        <v>350</v>
      </c>
      <c r="L83" t="s">
        <v>53</v>
      </c>
      <c r="M83" s="16">
        <v>31563</v>
      </c>
    </row>
    <row r="84" spans="1:13">
      <c r="A84" t="s">
        <v>218</v>
      </c>
      <c r="B84" t="s">
        <v>219</v>
      </c>
      <c r="C84" t="s">
        <v>220</v>
      </c>
      <c r="D84" t="s">
        <v>221</v>
      </c>
      <c r="E84" t="s">
        <v>70</v>
      </c>
      <c r="F84" t="s">
        <v>51</v>
      </c>
      <c r="G84">
        <v>46291</v>
      </c>
      <c r="H84" s="14"/>
      <c r="I84">
        <v>38</v>
      </c>
      <c r="J84" s="15">
        <v>15.5</v>
      </c>
      <c r="K84" s="15">
        <f t="shared" si="2"/>
        <v>589</v>
      </c>
      <c r="L84" t="s">
        <v>76</v>
      </c>
      <c r="M84" s="16">
        <v>32085</v>
      </c>
    </row>
    <row r="85" spans="1:13">
      <c r="A85" t="s">
        <v>262</v>
      </c>
      <c r="B85" t="s">
        <v>263</v>
      </c>
      <c r="C85" t="s">
        <v>264</v>
      </c>
      <c r="D85" t="s">
        <v>265</v>
      </c>
      <c r="E85" t="s">
        <v>64</v>
      </c>
      <c r="F85" t="s">
        <v>51</v>
      </c>
      <c r="G85">
        <v>46287</v>
      </c>
      <c r="H85" s="14"/>
      <c r="I85">
        <v>38</v>
      </c>
      <c r="J85" s="15">
        <v>15.5</v>
      </c>
      <c r="K85" s="15">
        <f t="shared" si="2"/>
        <v>589</v>
      </c>
      <c r="L85" t="s">
        <v>95</v>
      </c>
      <c r="M85" s="16">
        <v>30784</v>
      </c>
    </row>
    <row r="86" spans="1:13">
      <c r="A86" t="s">
        <v>278</v>
      </c>
      <c r="B86" t="s">
        <v>279</v>
      </c>
      <c r="C86" t="s">
        <v>280</v>
      </c>
      <c r="D86" t="s">
        <v>281</v>
      </c>
      <c r="E86" t="s">
        <v>64</v>
      </c>
      <c r="F86" t="s">
        <v>51</v>
      </c>
      <c r="G86">
        <v>46285</v>
      </c>
      <c r="H86" s="14"/>
      <c r="I86">
        <v>25</v>
      </c>
      <c r="J86" s="15">
        <v>8.52</v>
      </c>
      <c r="K86" s="15">
        <f t="shared" si="2"/>
        <v>213</v>
      </c>
      <c r="L86" t="s">
        <v>53</v>
      </c>
      <c r="M86" s="16">
        <v>32301</v>
      </c>
    </row>
    <row r="87" spans="1:13">
      <c r="A87" t="s">
        <v>326</v>
      </c>
      <c r="B87" t="s">
        <v>327</v>
      </c>
      <c r="C87" t="s">
        <v>328</v>
      </c>
      <c r="D87" t="s">
        <v>329</v>
      </c>
      <c r="E87" t="s">
        <v>64</v>
      </c>
      <c r="F87" t="s">
        <v>51</v>
      </c>
      <c r="G87">
        <v>46280</v>
      </c>
      <c r="H87" s="14"/>
      <c r="I87">
        <v>29</v>
      </c>
      <c r="J87" s="15">
        <v>6.5</v>
      </c>
      <c r="K87" s="15">
        <f t="shared" si="2"/>
        <v>188.5</v>
      </c>
      <c r="L87" t="s">
        <v>95</v>
      </c>
      <c r="M87" s="16">
        <v>32118</v>
      </c>
    </row>
    <row r="88" spans="1:13">
      <c r="A88" t="s">
        <v>374</v>
      </c>
      <c r="B88" t="s">
        <v>375</v>
      </c>
      <c r="C88" t="s">
        <v>376</v>
      </c>
      <c r="D88" t="s">
        <v>377</v>
      </c>
      <c r="E88" t="s">
        <v>64</v>
      </c>
      <c r="F88" t="s">
        <v>51</v>
      </c>
      <c r="G88">
        <v>46275</v>
      </c>
      <c r="H88" s="14"/>
      <c r="I88">
        <v>40</v>
      </c>
      <c r="J88" s="15">
        <v>15</v>
      </c>
      <c r="K88" s="15">
        <f t="shared" si="2"/>
        <v>600</v>
      </c>
      <c r="L88" t="s">
        <v>81</v>
      </c>
      <c r="M88" s="16">
        <v>31251</v>
      </c>
    </row>
    <row r="89" spans="1:13">
      <c r="A89" t="s">
        <v>398</v>
      </c>
      <c r="B89" t="s">
        <v>399</v>
      </c>
      <c r="C89" t="s">
        <v>400</v>
      </c>
      <c r="D89" t="s">
        <v>401</v>
      </c>
      <c r="E89" t="s">
        <v>50</v>
      </c>
      <c r="F89" t="s">
        <v>51</v>
      </c>
      <c r="G89">
        <v>46273</v>
      </c>
      <c r="H89" s="14"/>
      <c r="I89">
        <v>42</v>
      </c>
      <c r="J89" s="15">
        <v>15.5</v>
      </c>
      <c r="K89" s="15">
        <f t="shared" si="2"/>
        <v>651</v>
      </c>
      <c r="L89" t="s">
        <v>95</v>
      </c>
      <c r="M89" s="16">
        <v>32996</v>
      </c>
    </row>
    <row r="90" spans="1:13">
      <c r="A90" t="s">
        <v>96</v>
      </c>
      <c r="B90" t="s">
        <v>97</v>
      </c>
      <c r="C90" t="s">
        <v>98</v>
      </c>
      <c r="D90" t="s">
        <v>99</v>
      </c>
      <c r="E90" t="s">
        <v>58</v>
      </c>
      <c r="F90" t="s">
        <v>51</v>
      </c>
      <c r="G90">
        <v>46303</v>
      </c>
      <c r="H90" s="14"/>
      <c r="I90">
        <v>40</v>
      </c>
      <c r="J90" s="15">
        <v>21.5</v>
      </c>
      <c r="K90" s="15">
        <f t="shared" si="2"/>
        <v>860</v>
      </c>
      <c r="L90" t="s">
        <v>76</v>
      </c>
      <c r="M90" s="16">
        <v>33237</v>
      </c>
    </row>
    <row r="91" spans="1:13">
      <c r="A91" t="s">
        <v>226</v>
      </c>
      <c r="B91" t="s">
        <v>227</v>
      </c>
      <c r="C91" t="s">
        <v>228</v>
      </c>
      <c r="D91" t="s">
        <v>229</v>
      </c>
      <c r="E91" t="s">
        <v>58</v>
      </c>
      <c r="F91" t="s">
        <v>51</v>
      </c>
      <c r="G91">
        <v>46290</v>
      </c>
      <c r="H91" s="14"/>
      <c r="I91">
        <v>40</v>
      </c>
      <c r="J91" s="15">
        <v>19.5</v>
      </c>
      <c r="K91" s="15">
        <f t="shared" si="2"/>
        <v>780</v>
      </c>
      <c r="L91" t="s">
        <v>81</v>
      </c>
      <c r="M91" s="16">
        <v>29963</v>
      </c>
    </row>
    <row r="92" spans="1:13">
      <c r="A92" t="s">
        <v>274</v>
      </c>
      <c r="B92" t="s">
        <v>275</v>
      </c>
      <c r="C92" t="s">
        <v>276</v>
      </c>
      <c r="D92" t="s">
        <v>277</v>
      </c>
      <c r="E92" t="s">
        <v>58</v>
      </c>
      <c r="F92" t="s">
        <v>51</v>
      </c>
      <c r="G92">
        <v>46285</v>
      </c>
      <c r="H92" s="14"/>
      <c r="I92">
        <v>40</v>
      </c>
      <c r="J92" s="15">
        <v>21.5</v>
      </c>
      <c r="K92" s="15">
        <f t="shared" si="2"/>
        <v>860</v>
      </c>
      <c r="L92" t="s">
        <v>76</v>
      </c>
      <c r="M92" s="16">
        <v>31695</v>
      </c>
    </row>
    <row r="93" spans="1:13">
      <c r="A93" t="s">
        <v>306</v>
      </c>
      <c r="B93" t="s">
        <v>307</v>
      </c>
      <c r="C93" t="s">
        <v>308</v>
      </c>
      <c r="D93" t="s">
        <v>309</v>
      </c>
      <c r="E93" t="s">
        <v>58</v>
      </c>
      <c r="F93" t="s">
        <v>51</v>
      </c>
      <c r="G93">
        <v>46282</v>
      </c>
      <c r="H93" s="14"/>
      <c r="I93">
        <v>16</v>
      </c>
      <c r="J93" s="15">
        <v>6.5</v>
      </c>
      <c r="K93" s="15">
        <f t="shared" si="2"/>
        <v>104</v>
      </c>
      <c r="L93" t="s">
        <v>53</v>
      </c>
      <c r="M93" s="16">
        <v>32625</v>
      </c>
    </row>
    <row r="94" spans="1:13">
      <c r="A94" t="s">
        <v>386</v>
      </c>
      <c r="B94" t="s">
        <v>387</v>
      </c>
      <c r="C94" t="s">
        <v>388</v>
      </c>
      <c r="D94" t="s">
        <v>389</v>
      </c>
      <c r="E94" t="s">
        <v>58</v>
      </c>
      <c r="F94" t="s">
        <v>51</v>
      </c>
      <c r="G94">
        <v>46274</v>
      </c>
      <c r="H94" s="14"/>
      <c r="I94">
        <v>30</v>
      </c>
      <c r="J94" s="15">
        <v>15</v>
      </c>
      <c r="K94" s="15">
        <f t="shared" si="2"/>
        <v>450</v>
      </c>
      <c r="L94" t="s">
        <v>76</v>
      </c>
      <c r="M94" s="16">
        <v>32531</v>
      </c>
    </row>
    <row r="95" spans="1:13">
      <c r="A95" t="s">
        <v>434</v>
      </c>
      <c r="B95" t="s">
        <v>435</v>
      </c>
      <c r="C95" t="s">
        <v>436</v>
      </c>
      <c r="D95" t="s">
        <v>437</v>
      </c>
      <c r="E95" t="s">
        <v>58</v>
      </c>
      <c r="F95" t="s">
        <v>51</v>
      </c>
      <c r="G95">
        <v>46269</v>
      </c>
      <c r="H95" s="14"/>
      <c r="I95">
        <v>19</v>
      </c>
      <c r="J95" s="15">
        <v>6.5</v>
      </c>
      <c r="K95" s="15">
        <f t="shared" si="2"/>
        <v>123.5</v>
      </c>
      <c r="L95" t="s">
        <v>53</v>
      </c>
      <c r="M95" s="16">
        <v>33117</v>
      </c>
    </row>
  </sheetData>
  <sortState xmlns:xlrd2="http://schemas.microsoft.com/office/spreadsheetml/2017/richdata2" ref="A2:M95">
    <sortCondition ref="H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3</vt:i4>
      </vt:variant>
    </vt:vector>
  </HeadingPairs>
  <TitlesOfParts>
    <vt:vector size="31" baseType="lpstr">
      <vt:lpstr>DIV A</vt:lpstr>
      <vt:lpstr>DIV B</vt:lpstr>
      <vt:lpstr>DIV C</vt:lpstr>
      <vt:lpstr>DIV D</vt:lpstr>
      <vt:lpstr>ALL DIVS</vt:lpstr>
      <vt:lpstr>Summary</vt:lpstr>
      <vt:lpstr>Grades</vt:lpstr>
      <vt:lpstr>International</vt:lpstr>
      <vt:lpstr>Employee</vt:lpstr>
      <vt:lpstr>Employee Application</vt:lpstr>
      <vt:lpstr>Mixture</vt:lpstr>
      <vt:lpstr>Mixture (2)</vt:lpstr>
      <vt:lpstr>Chart</vt:lpstr>
      <vt:lpstr>Computer training</vt:lpstr>
      <vt:lpstr>FORMULAS</vt:lpstr>
      <vt:lpstr>ERRORS</vt:lpstr>
      <vt:lpstr>Company forcast</vt:lpstr>
      <vt:lpstr>5 year loan</vt:lpstr>
      <vt:lpstr>scenerio</vt:lpstr>
      <vt:lpstr>find and replace</vt:lpstr>
      <vt:lpstr>Consolidate</vt:lpstr>
      <vt:lpstr>Consolidate Sheet</vt:lpstr>
      <vt:lpstr>FORMS</vt:lpstr>
      <vt:lpstr>Flash Fill</vt:lpstr>
      <vt:lpstr>Time</vt:lpstr>
      <vt:lpstr>SUMIF</vt:lpstr>
      <vt:lpstr>SUMPRODUCT</vt:lpstr>
      <vt:lpstr>EXTRA CHARTS</vt:lpstr>
      <vt:lpstr>Comm_Rate</vt:lpstr>
      <vt:lpstr>Mixture!Extract</vt:lpstr>
      <vt:lpstr>'Mixture (2)'!Extract</vt:lpstr>
    </vt:vector>
  </TitlesOfParts>
  <Company>Computer Education Institute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cturner</cp:lastModifiedBy>
  <dcterms:created xsi:type="dcterms:W3CDTF">2001-02-20T16:26:33Z</dcterms:created>
  <dcterms:modified xsi:type="dcterms:W3CDTF">2023-03-01T20:09:51Z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